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0" activeTab="2"/>
  </bookViews>
  <sheets>
    <sheet name="Економска политика и развој" sheetId="1" r:id="rId1"/>
    <sheet name="Финансије, банкарс. и осигурањe" sheetId="2" r:id="rId2"/>
    <sheet name="Рачуноводство и пословне финанс" sheetId="3" r:id="rId3"/>
    <sheet name="Менаџмент" sheetId="4" r:id="rId4"/>
    <sheet name="Маркетинг" sheetId="5" r:id="rId5"/>
    <sheet name="Туризам и хотелијерство" sheetId="6" r:id="rId6"/>
    <sheet name="Међународна економ. и пословање" sheetId="7" r:id="rId7"/>
    <sheet name="Пословна информатика" sheetId="8" r:id="rId8"/>
  </sheets>
  <externalReferences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7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8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<sst xmlns="http://schemas.openxmlformats.org/spreadsheetml/2006/main" count="542" uniqueCount="144">
  <si>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</si>
  <si>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</si>
  <si>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</si>
  <si>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</si>
  <si>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</si>
  <si>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</si>
  <si>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</si>
  <si>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</si>
  <si>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</si>
  <si>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</si>
  <si>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</si>
  <si>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</si>
  <si>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</si>
  <si>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</si>
  <si>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Изборни предмет 1:</t>
  </si>
  <si>
    <t>- Управљачко рачуновод.</t>
  </si>
  <si>
    <t>Изборни предмет 2:</t>
  </si>
  <si>
    <t>- Маркетинг</t>
  </si>
  <si>
    <t>предмет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</si>
  <si>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</si>
  <si>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</si>
  <si>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</si>
  <si>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</si>
  <si>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</si>
  <si>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</si>
  <si>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</si>
  <si>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</si>
  <si>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</si>
  <si>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</si>
  <si>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</si>
  <si>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</si>
  <si>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</si>
  <si>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</si>
  <si>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</si>
  <si>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</si>
  <si>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</si>
  <si>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</si>
  <si>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Маркетинг</t>
  </si>
  <si>
    <t>Операциона истраживања</t>
  </si>
  <si>
    <t>- Операциона истраживања</t>
  </si>
  <si>
    <t>УКУПНО ЕСПБ</t>
  </si>
  <si>
    <t>УКУПНА ШКОЛАРИНА</t>
  </si>
  <si>
    <t>I рата (30%)</t>
  </si>
  <si>
    <t>САМОФИНАНСИРАЊЕ</t>
  </si>
  <si>
    <t>вредност пренетог ЕСПБ бода</t>
  </si>
  <si>
    <t>вредност првоуписаног ЕСПБ бода</t>
  </si>
  <si>
    <t>2- 7. рата</t>
  </si>
  <si>
    <t>Информационо комуникационе технологије</t>
  </si>
  <si>
    <t>Макроекономија</t>
  </si>
  <si>
    <t>Микроекономија</t>
  </si>
  <si>
    <t>Међународна економија</t>
  </si>
  <si>
    <t>Енглески/немачки језик 1</t>
  </si>
  <si>
    <t>- Организација предузећа</t>
  </si>
  <si>
    <t>- Фин. и акт. математика</t>
  </si>
  <si>
    <t>- Интегрисани информациони системи</t>
  </si>
  <si>
    <t>- Микроекономија</t>
  </si>
  <si>
    <t>- Макроекономија</t>
  </si>
  <si>
    <t>- Међународна економија</t>
  </si>
  <si>
    <t>- Макорекономија</t>
  </si>
  <si>
    <t>- Интегрисани инф. системи</t>
  </si>
  <si>
    <t xml:space="preserve"> - Финанс. и акт. матем.</t>
  </si>
  <si>
    <t>Интегрисани информац. системи</t>
  </si>
  <si>
    <t>Енглески/немачки језик 2</t>
  </si>
  <si>
    <t>III година</t>
  </si>
  <si>
    <t>Макроекономска анализа</t>
  </si>
  <si>
    <t>Економија јавног сектора</t>
  </si>
  <si>
    <t>Монетарне финансије</t>
  </si>
  <si>
    <t>- Компаративни ек. сис.</t>
  </si>
  <si>
    <t>- Економика енергетике</t>
  </si>
  <si>
    <t>Семинарски рад 3</t>
  </si>
  <si>
    <t>Семинарски рад 4</t>
  </si>
  <si>
    <t>Теорија и анализа ек. политике</t>
  </si>
  <si>
    <t>Привредни развој</t>
  </si>
  <si>
    <t>- Јавне финансије</t>
  </si>
  <si>
    <t>- Економика туризма</t>
  </si>
  <si>
    <t>- Регионална економија</t>
  </si>
  <si>
    <t>- Основи међ. трговине</t>
  </si>
  <si>
    <t>ЕСПБ III година</t>
  </si>
  <si>
    <t>укупно III година</t>
  </si>
  <si>
    <t>Берзанско пословање</t>
  </si>
  <si>
    <t>Осигурање</t>
  </si>
  <si>
    <t>- Рачуноводствени ИС</t>
  </si>
  <si>
    <t>- Анализа под. у ек. и пос.</t>
  </si>
  <si>
    <t>- Менаџмент људским рес.</t>
  </si>
  <si>
    <t>- Менаџ. и марк. услуга</t>
  </si>
  <si>
    <t>Јавне финансије</t>
  </si>
  <si>
    <t>Финансијска тржишта</t>
  </si>
  <si>
    <t>Пензијско и здравст. осигурање</t>
  </si>
  <si>
    <t>- Понашање потрошача</t>
  </si>
  <si>
    <t>- Управљање иновац.</t>
  </si>
  <si>
    <t>- Енгл./немач. језик 2</t>
  </si>
  <si>
    <t>- Рачун. фин. организ.</t>
  </si>
  <si>
    <t>Привредно право</t>
  </si>
  <si>
    <t>Финансијско извештавање</t>
  </si>
  <si>
    <t>Рачуноводствени ИС</t>
  </si>
  <si>
    <t>Финансијска анал. и планир.</t>
  </si>
  <si>
    <t>Рачуноводство финан. орг.</t>
  </si>
  <si>
    <t>- Монетарне финансије</t>
  </si>
  <si>
    <t>- Осигурање</t>
  </si>
  <si>
    <t>- Буџетско и пор. рачун.</t>
  </si>
  <si>
    <t>- Сис. уп. заш. чов. сред.</t>
  </si>
  <si>
    <t>Стратегијски менаџмент</t>
  </si>
  <si>
    <t>Управљање инт. проц. предуз.</t>
  </si>
  <si>
    <t>Менаџм. људским ресурсима</t>
  </si>
  <si>
    <t>Управљање иновацијама</t>
  </si>
  <si>
    <t>Међународно пословање</t>
  </si>
  <si>
    <t>Тржишно комуницирање</t>
  </si>
  <si>
    <t>- Менаџмент у тих</t>
  </si>
  <si>
    <t>- Финансијско извешт.</t>
  </si>
  <si>
    <t>- Анализа и упр. ризицима</t>
  </si>
  <si>
    <t>- Наука о менаџменту</t>
  </si>
  <si>
    <t>- Финансијска тржишта</t>
  </si>
  <si>
    <t>Менаџмент и марк. услуга</t>
  </si>
  <si>
    <t>Менаџмент у тих</t>
  </si>
  <si>
    <t>Понашање потрошача</t>
  </si>
  <si>
    <t>- Менаџ. људск. ресурсима</t>
  </si>
  <si>
    <t>- Монетарне финасије</t>
  </si>
  <si>
    <t>- Управљање иновациј.</t>
  </si>
  <si>
    <t>Економика туризма</t>
  </si>
  <si>
    <t>- Упр. интег. проц. пред.</t>
  </si>
  <si>
    <t>- Тржишно комуниц.</t>
  </si>
  <si>
    <t>- Привредни развој</t>
  </si>
  <si>
    <t>Компарат. екон. системи</t>
  </si>
  <si>
    <t>Основи међ. трговине</t>
  </si>
  <si>
    <t>- Економија јавног сектора</t>
  </si>
  <si>
    <t>- Берзанско пословање</t>
  </si>
  <si>
    <t>- Економика индустрије</t>
  </si>
  <si>
    <t>Анализа и управљање ризицима</t>
  </si>
  <si>
    <t>Анализа подат. у екон. и послов.</t>
  </si>
  <si>
    <t>Базе података</t>
  </si>
  <si>
    <t>Моделирање послов. процеса</t>
  </si>
  <si>
    <t>- Стратегијски менаџмент</t>
  </si>
  <si>
    <t>- Упр. инт. проц. предуз.</t>
  </si>
  <si>
    <t>- Пословне финансије</t>
  </si>
  <si>
    <t>- Ал. и тех. у осигурању</t>
  </si>
  <si>
    <t>- Тржиш. комуницирање</t>
  </si>
  <si>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ЕКОНОМСКА ПОЛИТИКА И РАЗВОЈ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</si>
  <si>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ФИНАНСИЈЕ, БАНКАРСТВО И ОСИГУРАЊЕ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</si>
  <si>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</si>
  <si>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</si>
  <si>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</si>
  <si>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ТУРИЗАМ И ХОТЕЛИЈЕРСТВО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</si>
  <si>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МЕЂУНАРОДНА ЕКОНОМИЈА И ПОСЛОВАЊЕ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</si>
  <si>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ПОСЛОВНА ИНФОРМАТИКА</t>
    </r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</si>
</sst>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6" fillId="27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6" fillId="27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vertical="top" wrapText="1"/>
    </xf>
    <xf numFmtId="0" fontId="26" fillId="0" borderId="18" xfId="0" applyFont="1" applyBorder="1" applyAlignment="1">
      <alignment horizontal="center" vertical="center"/>
    </xf>
    <xf numFmtId="174" fontId="5" fillId="0" borderId="0" xfId="0" applyNumberFormat="1" applyFont="1" applyAlignment="1">
      <alignment horizontal="right" vertical="center"/>
    </xf>
    <xf numFmtId="187" fontId="26" fillId="33" borderId="18" xfId="0" applyNumberFormat="1" applyFont="1" applyFill="1" applyBorder="1" applyAlignment="1">
      <alignment horizontal="center" vertical="center" shrinkToFit="1"/>
    </xf>
    <xf numFmtId="181" fontId="5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14" borderId="19" xfId="0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21" xfId="0" applyFont="1" applyFill="1" applyBorder="1" applyAlignment="1">
      <alignment horizontal="justify" vertical="center" wrapText="1"/>
    </xf>
    <xf numFmtId="0" fontId="0" fillId="9" borderId="19" xfId="0" applyFont="1" applyFill="1" applyBorder="1" applyAlignment="1">
      <alignment horizontal="center" vertical="center" wrapText="1"/>
    </xf>
    <xf numFmtId="0" fontId="0" fillId="9" borderId="20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49" fillId="0" borderId="22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0" fillId="0" borderId="0" xfId="0" applyFont="1" applyFill="1" applyBorder="1" applyAlignment="1">
      <alignment horizontal="justify" vertical="center" wrapText="1"/>
    </xf>
    <xf numFmtId="49" fontId="48" fillId="34" borderId="16" xfId="0" applyNumberFormat="1" applyFont="1" applyFill="1" applyBorder="1" applyAlignment="1">
      <alignment vertical="center" wrapText="1"/>
    </xf>
    <xf numFmtId="49" fontId="48" fillId="34" borderId="16" xfId="0" applyNumberFormat="1" applyFont="1" applyFill="1" applyBorder="1" applyAlignment="1">
      <alignment horizontal="left" vertical="center" wrapText="1"/>
    </xf>
    <xf numFmtId="49" fontId="48" fillId="34" borderId="21" xfId="0" applyNumberFormat="1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49" fontId="48" fillId="34" borderId="21" xfId="0" applyNumberFormat="1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left" vertical="center" wrapText="1"/>
    </xf>
    <xf numFmtId="0" fontId="49" fillId="0" borderId="22" xfId="0" applyFont="1" applyBorder="1" applyAlignment="1">
      <alignment vertical="center" wrapText="1"/>
    </xf>
    <xf numFmtId="49" fontId="48" fillId="0" borderId="16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87" fontId="26" fillId="0" borderId="18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indent="1"/>
    </xf>
    <xf numFmtId="0" fontId="0" fillId="9" borderId="0" xfId="0" applyFont="1" applyFill="1" applyAlignment="1">
      <alignment horizontal="justify" vertical="center" wrapText="1"/>
    </xf>
    <xf numFmtId="0" fontId="0" fillId="9" borderId="21" xfId="0" applyFont="1" applyFill="1" applyBorder="1" applyAlignment="1">
      <alignment horizontal="justify" vertical="center" wrapText="1"/>
    </xf>
    <xf numFmtId="0" fontId="46" fillId="9" borderId="18" xfId="0" applyFont="1" applyFill="1" applyBorder="1" applyAlignment="1">
      <alignment horizontal="center" vertical="center" wrapText="1"/>
    </xf>
    <xf numFmtId="0" fontId="46" fillId="14" borderId="13" xfId="0" applyFont="1" applyFill="1" applyBorder="1" applyAlignment="1">
      <alignment horizontal="center" vertical="center" wrapText="1"/>
    </xf>
    <xf numFmtId="181" fontId="5" fillId="0" borderId="0" xfId="0" applyNumberFormat="1" applyFont="1" applyAlignment="1">
      <alignment/>
    </xf>
    <xf numFmtId="49" fontId="48" fillId="34" borderId="16" xfId="0" applyNumberFormat="1" applyFont="1" applyFill="1" applyBorder="1" applyAlignment="1">
      <alignment vertical="top" wrapText="1"/>
    </xf>
    <xf numFmtId="49" fontId="48" fillId="34" borderId="17" xfId="0" applyNumberFormat="1" applyFont="1" applyFill="1" applyBorder="1" applyAlignment="1">
      <alignment vertical="top" wrapText="1"/>
    </xf>
    <xf numFmtId="187" fontId="26" fillId="0" borderId="0" xfId="0" applyNumberFormat="1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11" xfId="0" applyNumberFormat="1" applyFont="1" applyFill="1" applyBorder="1" applyAlignment="1">
      <alignment horizontal="left" vertical="center" wrapText="1"/>
    </xf>
    <xf numFmtId="49" fontId="48" fillId="34" borderId="21" xfId="0" applyNumberFormat="1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left" vertical="center" wrapText="1"/>
    </xf>
    <xf numFmtId="0" fontId="49" fillId="0" borderId="22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48" fillId="0" borderId="16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50" fillId="35" borderId="23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49" fontId="48" fillId="34" borderId="21" xfId="0" applyNumberFormat="1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left" vertical="center" wrapText="1"/>
    </xf>
    <xf numFmtId="0" fontId="46" fillId="0" borderId="22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187" fontId="51" fillId="0" borderId="23" xfId="0" applyNumberFormat="1" applyFont="1" applyBorder="1" applyAlignment="1">
      <alignment horizontal="center" vertical="center" shrinkToFit="1"/>
    </xf>
    <xf numFmtId="187" fontId="51" fillId="0" borderId="10" xfId="0" applyNumberFormat="1" applyFont="1" applyBorder="1" applyAlignment="1">
      <alignment horizontal="center" vertical="center" shrinkToFit="1"/>
    </xf>
    <xf numFmtId="0" fontId="49" fillId="0" borderId="2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49" fontId="48" fillId="34" borderId="0" xfId="0" applyNumberFormat="1" applyFont="1" applyFill="1" applyBorder="1" applyAlignment="1">
      <alignment vertical="center" wrapText="1"/>
    </xf>
    <xf numFmtId="49" fontId="48" fillId="34" borderId="11" xfId="0" applyNumberFormat="1" applyFont="1" applyFill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5" fillId="34" borderId="0" xfId="0" applyFont="1" applyFill="1" applyAlignment="1">
      <alignment horizontal="right" vertical="center" wrapText="1"/>
    </xf>
    <xf numFmtId="0" fontId="5" fillId="34" borderId="21" xfId="0" applyFont="1" applyFill="1" applyBorder="1" applyAlignment="1">
      <alignment horizontal="right" vertical="center" wrapText="1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11" xfId="0" applyNumberFormat="1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22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2" fillId="27" borderId="23" xfId="0" applyFont="1" applyFill="1" applyBorder="1" applyAlignment="1">
      <alignment horizontal="center" vertical="center" wrapText="1"/>
    </xf>
    <xf numFmtId="0" fontId="52" fillId="27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181" fontId="26" fillId="14" borderId="23" xfId="0" applyNumberFormat="1" applyFont="1" applyFill="1" applyBorder="1" applyAlignment="1">
      <alignment horizontal="center" vertical="center"/>
    </xf>
    <xf numFmtId="181" fontId="26" fillId="1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right" vertical="center" wrapText="1"/>
    </xf>
    <xf numFmtId="0" fontId="0" fillId="34" borderId="21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87" fontId="51" fillId="0" borderId="19" xfId="0" applyNumberFormat="1" applyFont="1" applyBorder="1" applyAlignment="1">
      <alignment horizontal="center" vertical="center" shrinkToFit="1"/>
    </xf>
    <xf numFmtId="0" fontId="49" fillId="0" borderId="22" xfId="0" applyFont="1" applyBorder="1" applyAlignment="1">
      <alignment vertical="center" wrapText="1"/>
    </xf>
    <xf numFmtId="0" fontId="46" fillId="0" borderId="2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81" fontId="26" fillId="9" borderId="23" xfId="0" applyNumberFormat="1" applyFont="1" applyFill="1" applyBorder="1" applyAlignment="1">
      <alignment horizontal="center" vertical="center"/>
    </xf>
    <xf numFmtId="181" fontId="26" fillId="9" borderId="10" xfId="0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0" fillId="35" borderId="23" xfId="0" applyFill="1" applyBorder="1" applyAlignment="1">
      <alignment horizontal="center"/>
    </xf>
    <xf numFmtId="0" fontId="48" fillId="0" borderId="17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%20&#353;altere\Upis%202022-23\2018\II-godina-OBNOVA-S-2018-kalkulacija-skolar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шта економија"/>
      <sheetName val="Финансије, берзе и банкарство"/>
      <sheetName val="Рачуноводство и пословне финан."/>
      <sheetName val="Менаџмент"/>
      <sheetName val="Маркетинг"/>
      <sheetName val="Туризам и хотелијерство"/>
      <sheetName val="II-godina-OBNOVA-S-2018-kalkula"/>
    </sheetNames>
    <definedNames>
      <definedName name="Mixed_Stat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W24"/>
  <sheetViews>
    <sheetView zoomScale="90" zoomScaleNormal="90" zoomScalePageLayoutView="0" workbookViewId="0" topLeftCell="A1">
      <selection activeCell="L22" sqref="L22:N2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5.140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8.00390625" style="0" customWidth="1"/>
    <col min="13" max="13" width="5.7109375" style="0" customWidth="1"/>
    <col min="14" max="14" width="9.421875" style="0" customWidth="1"/>
    <col min="15" max="15" width="3.140625" style="37" customWidth="1"/>
    <col min="16" max="16" width="21.140625" style="37" bestFit="1" customWidth="1"/>
    <col min="17" max="17" width="6.140625" style="37" bestFit="1" customWidth="1"/>
    <col min="18" max="18" width="18.8515625" style="37" bestFit="1" customWidth="1"/>
    <col min="19" max="19" width="14.8515625" style="37" customWidth="1"/>
    <col min="20" max="20" width="2.00390625" style="37" bestFit="1" customWidth="1"/>
    <col min="21" max="31" width="9.140625" style="37" customWidth="1"/>
  </cols>
  <sheetData>
    <row r="1" ht="15.75" thickBot="1"/>
    <row r="2" spans="2:14" ht="15.75" thickBot="1">
      <c r="B2" s="89" t="s">
        <v>136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ht="15.75" thickBot="1"/>
    <row r="4" spans="2:19" ht="15.75" thickBot="1">
      <c r="B4" s="94" t="s">
        <v>0</v>
      </c>
      <c r="C4" s="95"/>
      <c r="D4" s="95"/>
      <c r="E4" s="96"/>
      <c r="F4" s="94" t="s">
        <v>2</v>
      </c>
      <c r="G4" s="95"/>
      <c r="H4" s="95"/>
      <c r="I4" s="95"/>
      <c r="J4" s="96"/>
      <c r="K4" s="94" t="s">
        <v>63</v>
      </c>
      <c r="L4" s="95"/>
      <c r="M4" s="95"/>
      <c r="N4" s="96"/>
      <c r="P4" s="100" t="s">
        <v>44</v>
      </c>
      <c r="Q4" s="100"/>
      <c r="R4" s="100" t="s">
        <v>45</v>
      </c>
      <c r="S4" s="100"/>
    </row>
    <row r="5" spans="2:19" ht="16.5" thickBot="1">
      <c r="B5" s="97" t="s">
        <v>18</v>
      </c>
      <c r="C5" s="98"/>
      <c r="D5" s="18"/>
      <c r="E5" s="1" t="s">
        <v>1</v>
      </c>
      <c r="F5" s="97" t="s">
        <v>18</v>
      </c>
      <c r="G5" s="98"/>
      <c r="H5" s="18"/>
      <c r="I5" s="14"/>
      <c r="J5" s="1" t="s">
        <v>1</v>
      </c>
      <c r="K5" s="97" t="s">
        <v>18</v>
      </c>
      <c r="L5" s="98"/>
      <c r="M5" s="14"/>
      <c r="N5" s="1" t="s">
        <v>1</v>
      </c>
      <c r="P5" s="111">
        <v>1280</v>
      </c>
      <c r="Q5" s="112"/>
      <c r="R5" s="101">
        <v>1600</v>
      </c>
      <c r="S5" s="102"/>
    </row>
    <row r="6" spans="2:23" ht="15.75" customHeight="1">
      <c r="B6" s="92" t="s">
        <v>3</v>
      </c>
      <c r="C6" s="93"/>
      <c r="D6" s="19"/>
      <c r="E6" s="4">
        <v>7</v>
      </c>
      <c r="F6" s="99" t="s">
        <v>48</v>
      </c>
      <c r="G6" s="99"/>
      <c r="H6" s="19"/>
      <c r="I6" s="15"/>
      <c r="J6" s="2">
        <v>7</v>
      </c>
      <c r="K6" s="99" t="s">
        <v>64</v>
      </c>
      <c r="L6" s="99"/>
      <c r="M6" s="15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0</v>
      </c>
      <c r="V6" s="64">
        <f aca="true" t="shared" si="3" ref="V6:V15">IF(U6,N6,0)</f>
        <v>0</v>
      </c>
      <c r="W6" s="64"/>
    </row>
    <row r="7" spans="2:23" ht="15.75" customHeight="1">
      <c r="B7" s="105" t="s">
        <v>4</v>
      </c>
      <c r="C7" s="106"/>
      <c r="D7" s="20"/>
      <c r="E7" s="2">
        <v>8</v>
      </c>
      <c r="F7" s="103" t="s">
        <v>5</v>
      </c>
      <c r="G7" s="103"/>
      <c r="H7" s="42"/>
      <c r="I7" s="16"/>
      <c r="J7" s="2">
        <v>7</v>
      </c>
      <c r="K7" s="85" t="s">
        <v>65</v>
      </c>
      <c r="L7" s="85"/>
      <c r="M7" s="16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0</v>
      </c>
      <c r="V7" s="64">
        <f t="shared" si="3"/>
        <v>0</v>
      </c>
      <c r="W7" s="64"/>
    </row>
    <row r="8" spans="2:23" ht="15.75" customHeight="1">
      <c r="B8" s="105" t="s">
        <v>29</v>
      </c>
      <c r="C8" s="106"/>
      <c r="D8" s="20"/>
      <c r="E8" s="2">
        <v>7</v>
      </c>
      <c r="F8" s="103" t="s">
        <v>6</v>
      </c>
      <c r="G8" s="103"/>
      <c r="H8" s="42"/>
      <c r="I8" s="16"/>
      <c r="J8" s="2">
        <v>7</v>
      </c>
      <c r="K8" s="85" t="s">
        <v>66</v>
      </c>
      <c r="L8" s="85"/>
      <c r="M8" s="16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0</v>
      </c>
      <c r="V8" s="64">
        <f t="shared" si="3"/>
        <v>0</v>
      </c>
      <c r="W8" s="64"/>
    </row>
    <row r="9" spans="2:23" ht="15.75" customHeight="1">
      <c r="B9" s="105" t="s">
        <v>7</v>
      </c>
      <c r="C9" s="106"/>
      <c r="D9" s="20"/>
      <c r="E9" s="2">
        <v>7</v>
      </c>
      <c r="F9" s="103" t="s">
        <v>49</v>
      </c>
      <c r="G9" s="103"/>
      <c r="H9" s="42"/>
      <c r="I9" s="16"/>
      <c r="J9" s="2">
        <v>7</v>
      </c>
      <c r="K9" s="85" t="s">
        <v>71</v>
      </c>
      <c r="L9" s="85"/>
      <c r="M9" s="16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0</v>
      </c>
      <c r="V9" s="64">
        <f t="shared" si="3"/>
        <v>0</v>
      </c>
      <c r="W9" s="64"/>
    </row>
    <row r="10" spans="2:23" ht="15.75" customHeight="1">
      <c r="B10" s="105" t="s">
        <v>9</v>
      </c>
      <c r="C10" s="106"/>
      <c r="D10" s="20"/>
      <c r="E10" s="2">
        <v>8</v>
      </c>
      <c r="F10" s="103" t="s">
        <v>50</v>
      </c>
      <c r="G10" s="103"/>
      <c r="H10" s="42"/>
      <c r="I10" s="16"/>
      <c r="J10" s="2">
        <v>7</v>
      </c>
      <c r="K10" s="85" t="s">
        <v>72</v>
      </c>
      <c r="L10" s="85"/>
      <c r="M10" s="16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0</v>
      </c>
      <c r="V10" s="64">
        <f t="shared" si="3"/>
        <v>0</v>
      </c>
      <c r="W10" s="64"/>
    </row>
    <row r="11" spans="2:23" ht="15.75" customHeight="1">
      <c r="B11" s="105" t="s">
        <v>11</v>
      </c>
      <c r="C11" s="106"/>
      <c r="D11" s="20"/>
      <c r="E11" s="2">
        <v>8</v>
      </c>
      <c r="F11" s="103" t="s">
        <v>51</v>
      </c>
      <c r="G11" s="103"/>
      <c r="H11" s="42"/>
      <c r="I11" s="16"/>
      <c r="J11" s="2">
        <v>7</v>
      </c>
      <c r="K11" s="85" t="s">
        <v>62</v>
      </c>
      <c r="L11" s="85"/>
      <c r="M11" s="16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0</v>
      </c>
      <c r="V11" s="64">
        <f t="shared" si="3"/>
        <v>0</v>
      </c>
      <c r="W11" s="64"/>
    </row>
    <row r="12" spans="2:23" ht="15.75" customHeight="1">
      <c r="B12" s="105" t="s">
        <v>30</v>
      </c>
      <c r="C12" s="106"/>
      <c r="D12" s="20"/>
      <c r="E12" s="2">
        <v>7</v>
      </c>
      <c r="F12" s="103" t="s">
        <v>19</v>
      </c>
      <c r="G12" s="103"/>
      <c r="H12" s="42"/>
      <c r="I12" s="16"/>
      <c r="J12" s="2">
        <v>7</v>
      </c>
      <c r="K12" s="85" t="s">
        <v>19</v>
      </c>
      <c r="L12" s="85"/>
      <c r="M12" s="16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0</v>
      </c>
      <c r="V12" s="64">
        <f t="shared" si="3"/>
        <v>0</v>
      </c>
      <c r="W12" s="64"/>
    </row>
    <row r="13" spans="2:23" ht="30" customHeight="1">
      <c r="B13" s="105" t="s">
        <v>47</v>
      </c>
      <c r="C13" s="106"/>
      <c r="D13" s="20"/>
      <c r="E13" s="2">
        <v>8</v>
      </c>
      <c r="F13" s="103" t="s">
        <v>24</v>
      </c>
      <c r="G13" s="103"/>
      <c r="H13" s="42"/>
      <c r="I13" s="16"/>
      <c r="J13" s="2">
        <v>7</v>
      </c>
      <c r="K13" s="85" t="s">
        <v>24</v>
      </c>
      <c r="L13" s="85"/>
      <c r="M13" s="16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0</v>
      </c>
      <c r="V13" s="64">
        <f t="shared" si="3"/>
        <v>0</v>
      </c>
      <c r="W13" s="64"/>
    </row>
    <row r="14" spans="2:23" ht="15.75" customHeight="1">
      <c r="B14" s="105"/>
      <c r="C14" s="110"/>
      <c r="D14" s="25"/>
      <c r="E14" s="2"/>
      <c r="F14" s="103" t="s">
        <v>12</v>
      </c>
      <c r="G14" s="103"/>
      <c r="H14" s="42"/>
      <c r="I14" s="16"/>
      <c r="J14" s="2">
        <v>2</v>
      </c>
      <c r="K14" s="85" t="s">
        <v>69</v>
      </c>
      <c r="L14" s="85"/>
      <c r="M14" s="16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0</v>
      </c>
      <c r="V14" s="64">
        <f t="shared" si="3"/>
        <v>0</v>
      </c>
      <c r="W14" s="64"/>
    </row>
    <row r="15" spans="2:23" ht="15.75" customHeight="1" thickBot="1">
      <c r="B15" s="74"/>
      <c r="C15" s="109"/>
      <c r="D15" s="109"/>
      <c r="E15" s="6"/>
      <c r="F15" s="104" t="s">
        <v>13</v>
      </c>
      <c r="G15" s="104"/>
      <c r="H15" s="43"/>
      <c r="I15" s="17"/>
      <c r="J15" s="2">
        <v>2</v>
      </c>
      <c r="K15" s="86" t="s">
        <v>70</v>
      </c>
      <c r="L15" s="86"/>
      <c r="M15" s="1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0</v>
      </c>
      <c r="V15" s="64">
        <f t="shared" si="3"/>
        <v>0</v>
      </c>
      <c r="W15" s="64"/>
    </row>
    <row r="16" spans="2:16" ht="15.75" customHeight="1" thickBot="1">
      <c r="B16" s="113" t="s">
        <v>20</v>
      </c>
      <c r="C16" s="114"/>
      <c r="D16" s="115"/>
      <c r="E16" s="5">
        <f>SUM(P6:P14)</f>
        <v>0</v>
      </c>
      <c r="F16" s="71" t="s">
        <v>25</v>
      </c>
      <c r="G16" s="72"/>
      <c r="H16" s="44">
        <f>SUM(R6:R15)</f>
        <v>0</v>
      </c>
      <c r="I16" s="45">
        <f>SUM(T6:T15)</f>
        <v>0</v>
      </c>
      <c r="J16" s="3">
        <f>SUM(R6:R15)+SUM(T6:T15)</f>
        <v>0</v>
      </c>
      <c r="K16" s="71" t="s">
        <v>77</v>
      </c>
      <c r="L16" s="72"/>
      <c r="M16" s="73"/>
      <c r="N16" s="3">
        <f>SUM(V6:V15)</f>
        <v>0</v>
      </c>
      <c r="P16" s="38" t="s">
        <v>40</v>
      </c>
    </row>
    <row r="17" spans="2:16" ht="15.75" customHeight="1" thickBot="1">
      <c r="B17" s="113" t="s">
        <v>21</v>
      </c>
      <c r="C17" s="114"/>
      <c r="D17" s="76">
        <f>E16*$P$5</f>
        <v>0</v>
      </c>
      <c r="E17" s="77"/>
      <c r="F17" s="74" t="s">
        <v>26</v>
      </c>
      <c r="G17" s="75"/>
      <c r="H17" s="76">
        <f>SUM(R6:R15)*$P$5+SUM(T6:T15)*$R$5</f>
        <v>0</v>
      </c>
      <c r="I17" s="107"/>
      <c r="J17" s="77"/>
      <c r="K17" s="74" t="s">
        <v>78</v>
      </c>
      <c r="L17" s="75"/>
      <c r="M17" s="76">
        <f>N16*$R$5</f>
        <v>0</v>
      </c>
      <c r="N17" s="77"/>
      <c r="P17" s="9">
        <f>E16+J16+N16</f>
        <v>0</v>
      </c>
    </row>
    <row r="18" spans="2:14" ht="15" customHeight="1" thickBot="1">
      <c r="B18" s="108"/>
      <c r="C18" s="78"/>
      <c r="D18" s="78"/>
      <c r="E18" s="79"/>
      <c r="F18" s="21" t="s">
        <v>14</v>
      </c>
      <c r="G18" s="78" t="s">
        <v>16</v>
      </c>
      <c r="H18" s="78"/>
      <c r="I18" s="78"/>
      <c r="J18" s="79"/>
      <c r="K18" s="21" t="s">
        <v>14</v>
      </c>
      <c r="L18" s="78" t="s">
        <v>16</v>
      </c>
      <c r="M18" s="78"/>
      <c r="N18" s="79"/>
    </row>
    <row r="19" spans="2:19" ht="15" customHeight="1" thickBot="1">
      <c r="B19" s="82"/>
      <c r="C19" s="83"/>
      <c r="D19" s="83"/>
      <c r="E19" s="84"/>
      <c r="F19" s="26" t="s">
        <v>28</v>
      </c>
      <c r="G19" s="80" t="s">
        <v>17</v>
      </c>
      <c r="H19" s="80"/>
      <c r="I19" s="80"/>
      <c r="J19" s="81"/>
      <c r="K19" s="26" t="s">
        <v>67</v>
      </c>
      <c r="L19" s="80" t="s">
        <v>73</v>
      </c>
      <c r="M19" s="80"/>
      <c r="N19" s="81"/>
      <c r="P19" s="38" t="s">
        <v>41</v>
      </c>
      <c r="Q19" s="39"/>
      <c r="R19" s="10" t="s">
        <v>42</v>
      </c>
      <c r="S19" s="11">
        <f>ROUND($P$20*0.3,0)</f>
        <v>0</v>
      </c>
    </row>
    <row r="20" spans="2:19" ht="15" customHeight="1" thickBot="1">
      <c r="B20" s="82"/>
      <c r="C20" s="83"/>
      <c r="D20" s="83"/>
      <c r="E20" s="84"/>
      <c r="F20" s="27" t="s">
        <v>52</v>
      </c>
      <c r="G20" s="80" t="s">
        <v>23</v>
      </c>
      <c r="H20" s="80"/>
      <c r="I20" s="80"/>
      <c r="J20" s="81"/>
      <c r="K20" s="27" t="s">
        <v>68</v>
      </c>
      <c r="L20" s="80" t="s">
        <v>74</v>
      </c>
      <c r="M20" s="80"/>
      <c r="N20" s="81"/>
      <c r="P20" s="40">
        <f>ROUND(D17+H17+M17,0)</f>
        <v>0</v>
      </c>
      <c r="Q20" s="39"/>
      <c r="R20" s="12" t="s">
        <v>46</v>
      </c>
      <c r="S20" s="11">
        <f>ROUND($P$20*0.1,0)</f>
        <v>0</v>
      </c>
    </row>
    <row r="21" spans="2:19" ht="15.75" thickBot="1">
      <c r="B21" s="82"/>
      <c r="C21" s="83"/>
      <c r="D21" s="83"/>
      <c r="E21" s="84"/>
      <c r="F21" s="47" t="s">
        <v>53</v>
      </c>
      <c r="G21" s="87" t="s">
        <v>36</v>
      </c>
      <c r="H21" s="87"/>
      <c r="I21" s="87"/>
      <c r="J21" s="88"/>
      <c r="K21" s="47"/>
      <c r="L21" s="87" t="s">
        <v>75</v>
      </c>
      <c r="M21" s="87"/>
      <c r="N21" s="88"/>
      <c r="R21" s="13" t="str">
        <f>"последња, 8. рата"</f>
        <v>последња, 8. рата</v>
      </c>
      <c r="S21" s="11">
        <f>P20-S19-6*S20</f>
        <v>0</v>
      </c>
    </row>
    <row r="22" spans="2:19" ht="15.75" thickBot="1">
      <c r="B22" s="22"/>
      <c r="C22" s="23"/>
      <c r="D22" s="23"/>
      <c r="E22" s="24"/>
      <c r="F22" s="48"/>
      <c r="G22" s="28"/>
      <c r="H22" s="28"/>
      <c r="I22" s="28"/>
      <c r="J22" s="29"/>
      <c r="K22" s="48"/>
      <c r="L22" s="69" t="s">
        <v>76</v>
      </c>
      <c r="M22" s="69"/>
      <c r="N22" s="70"/>
      <c r="R22" s="41"/>
      <c r="S22" s="49"/>
    </row>
    <row r="23" ht="15.75" thickBot="1"/>
    <row r="24" spans="2:19" ht="21.75" thickBot="1">
      <c r="B24" s="66" t="s">
        <v>43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S24" s="46"/>
    </row>
  </sheetData>
  <sheetProtection/>
  <mergeCells count="64">
    <mergeCell ref="B4:E4"/>
    <mergeCell ref="B11:C11"/>
    <mergeCell ref="B12:C12"/>
    <mergeCell ref="B13:C13"/>
    <mergeCell ref="G21:J21"/>
    <mergeCell ref="F4:J4"/>
    <mergeCell ref="F12:G12"/>
    <mergeCell ref="F13:G13"/>
    <mergeCell ref="G20:J20"/>
    <mergeCell ref="B21:E21"/>
    <mergeCell ref="F7:G7"/>
    <mergeCell ref="F11:G11"/>
    <mergeCell ref="P5:Q5"/>
    <mergeCell ref="B17:C17"/>
    <mergeCell ref="D17:E17"/>
    <mergeCell ref="B16:D16"/>
    <mergeCell ref="B8:C8"/>
    <mergeCell ref="B9:C9"/>
    <mergeCell ref="B7:C7"/>
    <mergeCell ref="B5:C5"/>
    <mergeCell ref="G19:J19"/>
    <mergeCell ref="B19:E19"/>
    <mergeCell ref="B10:C10"/>
    <mergeCell ref="H17:J17"/>
    <mergeCell ref="B18:E18"/>
    <mergeCell ref="F17:G17"/>
    <mergeCell ref="B15:D15"/>
    <mergeCell ref="B14:C14"/>
    <mergeCell ref="R4:S4"/>
    <mergeCell ref="R5:S5"/>
    <mergeCell ref="F14:G14"/>
    <mergeCell ref="F15:G15"/>
    <mergeCell ref="F6:G6"/>
    <mergeCell ref="P4:Q4"/>
    <mergeCell ref="F8:G8"/>
    <mergeCell ref="F9:G9"/>
    <mergeCell ref="F10:G10"/>
    <mergeCell ref="F5:G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L21:N21"/>
    <mergeCell ref="B2:N2"/>
    <mergeCell ref="B6:C6"/>
    <mergeCell ref="F16:G16"/>
    <mergeCell ref="K4:N4"/>
    <mergeCell ref="K5:L5"/>
    <mergeCell ref="B24:N24"/>
    <mergeCell ref="L22:N22"/>
    <mergeCell ref="K16:M16"/>
    <mergeCell ref="K17:L17"/>
    <mergeCell ref="M17:N17"/>
    <mergeCell ref="L18:N18"/>
    <mergeCell ref="L19:N19"/>
    <mergeCell ref="L20:N20"/>
    <mergeCell ref="B20:E20"/>
    <mergeCell ref="G18:J18"/>
  </mergeCells>
  <conditionalFormatting sqref="J16">
    <cfRule type="cellIs" priority="4" dxfId="32" operator="greaterThan" stopIfTrue="1">
      <formula>60</formula>
    </cfRule>
  </conditionalFormatting>
  <conditionalFormatting sqref="N16">
    <cfRule type="cellIs" priority="3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2:V24"/>
  <sheetViews>
    <sheetView zoomScale="90" zoomScaleNormal="90" zoomScalePageLayoutView="0" workbookViewId="0" topLeftCell="A1">
      <selection activeCell="K30" sqref="K30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4.28125" style="0" bestFit="1" customWidth="1"/>
    <col min="12" max="12" width="8.00390625" style="0" customWidth="1"/>
    <col min="13" max="13" width="5.7109375" style="0" customWidth="1"/>
    <col min="14" max="14" width="9.421875" style="0" customWidth="1"/>
    <col min="15" max="15" width="2.7109375" style="37" customWidth="1"/>
    <col min="16" max="16" width="21.140625" style="37" bestFit="1" customWidth="1"/>
    <col min="17" max="17" width="6.140625" style="37" bestFit="1" customWidth="1"/>
    <col min="18" max="18" width="18.8515625" style="37" bestFit="1" customWidth="1"/>
    <col min="19" max="19" width="14.8515625" style="37" customWidth="1"/>
    <col min="20" max="20" width="2.00390625" style="37" bestFit="1" customWidth="1"/>
    <col min="21" max="31" width="9.140625" style="37" customWidth="1"/>
  </cols>
  <sheetData>
    <row r="1" ht="15.75" thickBot="1"/>
    <row r="2" spans="2:14" ht="15.75" thickBot="1">
      <c r="B2" s="117" t="s">
        <v>137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ht="15.75" thickBot="1"/>
    <row r="4" spans="2:19" ht="15.75" thickBot="1">
      <c r="B4" s="94" t="s">
        <v>0</v>
      </c>
      <c r="C4" s="95"/>
      <c r="D4" s="95"/>
      <c r="E4" s="96"/>
      <c r="F4" s="94" t="s">
        <v>2</v>
      </c>
      <c r="G4" s="95"/>
      <c r="H4" s="95"/>
      <c r="I4" s="95"/>
      <c r="J4" s="96"/>
      <c r="K4" s="94" t="s">
        <v>63</v>
      </c>
      <c r="L4" s="95"/>
      <c r="M4" s="95"/>
      <c r="N4" s="96"/>
      <c r="P4" s="100" t="s">
        <v>44</v>
      </c>
      <c r="Q4" s="100"/>
      <c r="R4" s="100" t="s">
        <v>45</v>
      </c>
      <c r="S4" s="100"/>
    </row>
    <row r="5" spans="2:19" ht="16.5" thickBot="1">
      <c r="B5" s="97" t="s">
        <v>18</v>
      </c>
      <c r="C5" s="98"/>
      <c r="D5" s="18"/>
      <c r="E5" s="1" t="s">
        <v>1</v>
      </c>
      <c r="F5" s="97" t="s">
        <v>18</v>
      </c>
      <c r="G5" s="98"/>
      <c r="H5" s="18"/>
      <c r="I5" s="14"/>
      <c r="J5" s="1" t="s">
        <v>1</v>
      </c>
      <c r="K5" s="97" t="s">
        <v>18</v>
      </c>
      <c r="L5" s="98"/>
      <c r="M5" s="14"/>
      <c r="N5" s="1" t="s">
        <v>1</v>
      </c>
      <c r="P5" s="111">
        <v>1280</v>
      </c>
      <c r="Q5" s="112"/>
      <c r="R5" s="101">
        <v>1600</v>
      </c>
      <c r="S5" s="102"/>
    </row>
    <row r="6" spans="2:22" ht="15.75" customHeight="1">
      <c r="B6" s="92" t="s">
        <v>3</v>
      </c>
      <c r="C6" s="93"/>
      <c r="D6" s="19"/>
      <c r="E6" s="4">
        <v>7</v>
      </c>
      <c r="F6" s="116" t="s">
        <v>49</v>
      </c>
      <c r="G6" s="116"/>
      <c r="H6" s="19"/>
      <c r="I6" s="15"/>
      <c r="J6" s="2">
        <v>7</v>
      </c>
      <c r="K6" s="99" t="s">
        <v>79</v>
      </c>
      <c r="L6" s="99"/>
      <c r="M6" s="15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0</v>
      </c>
      <c r="V6" s="64">
        <f aca="true" t="shared" si="3" ref="V6:V15">IF(U6,N6,0)</f>
        <v>0</v>
      </c>
    </row>
    <row r="7" spans="2:22" ht="15.75" customHeight="1">
      <c r="B7" s="105" t="s">
        <v>4</v>
      </c>
      <c r="C7" s="106"/>
      <c r="D7" s="20"/>
      <c r="E7" s="2">
        <v>8</v>
      </c>
      <c r="F7" s="106" t="s">
        <v>48</v>
      </c>
      <c r="G7" s="106"/>
      <c r="H7" s="42"/>
      <c r="I7" s="16"/>
      <c r="J7" s="2">
        <v>7</v>
      </c>
      <c r="K7" s="85" t="s">
        <v>80</v>
      </c>
      <c r="L7" s="85"/>
      <c r="M7" s="16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0</v>
      </c>
      <c r="V7" s="64">
        <f t="shared" si="3"/>
        <v>0</v>
      </c>
    </row>
    <row r="8" spans="2:22" ht="15.75" customHeight="1">
      <c r="B8" s="105" t="s">
        <v>29</v>
      </c>
      <c r="C8" s="106"/>
      <c r="D8" s="20"/>
      <c r="E8" s="2">
        <v>7</v>
      </c>
      <c r="F8" s="106" t="s">
        <v>50</v>
      </c>
      <c r="G8" s="106"/>
      <c r="H8" s="42"/>
      <c r="I8" s="16"/>
      <c r="J8" s="2">
        <v>7</v>
      </c>
      <c r="K8" s="85" t="s">
        <v>66</v>
      </c>
      <c r="L8" s="85"/>
      <c r="M8" s="16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0</v>
      </c>
      <c r="V8" s="64">
        <f t="shared" si="3"/>
        <v>0</v>
      </c>
    </row>
    <row r="9" spans="2:22" ht="15.75" customHeight="1">
      <c r="B9" s="105" t="s">
        <v>7</v>
      </c>
      <c r="C9" s="106"/>
      <c r="D9" s="20"/>
      <c r="E9" s="2">
        <v>7</v>
      </c>
      <c r="F9" s="106" t="s">
        <v>8</v>
      </c>
      <c r="G9" s="106"/>
      <c r="H9" s="42"/>
      <c r="I9" s="16"/>
      <c r="J9" s="2">
        <v>7</v>
      </c>
      <c r="K9" s="85" t="s">
        <v>85</v>
      </c>
      <c r="L9" s="85"/>
      <c r="M9" s="16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0</v>
      </c>
      <c r="V9" s="64">
        <f t="shared" si="3"/>
        <v>0</v>
      </c>
    </row>
    <row r="10" spans="2:22" ht="15.75" customHeight="1">
      <c r="B10" s="105" t="s">
        <v>9</v>
      </c>
      <c r="C10" s="106"/>
      <c r="D10" s="20"/>
      <c r="E10" s="2">
        <v>8</v>
      </c>
      <c r="F10" s="106" t="s">
        <v>27</v>
      </c>
      <c r="G10" s="106"/>
      <c r="H10" s="42"/>
      <c r="I10" s="16"/>
      <c r="J10" s="2">
        <v>7</v>
      </c>
      <c r="K10" s="85" t="s">
        <v>86</v>
      </c>
      <c r="L10" s="85"/>
      <c r="M10" s="16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0</v>
      </c>
      <c r="V10" s="64">
        <f t="shared" si="3"/>
        <v>0</v>
      </c>
    </row>
    <row r="11" spans="2:22" ht="15.75" customHeight="1">
      <c r="B11" s="105" t="s">
        <v>11</v>
      </c>
      <c r="C11" s="106"/>
      <c r="D11" s="20"/>
      <c r="E11" s="2">
        <v>8</v>
      </c>
      <c r="F11" s="106" t="s">
        <v>51</v>
      </c>
      <c r="G11" s="106"/>
      <c r="H11" s="42"/>
      <c r="I11" s="16"/>
      <c r="J11" s="2">
        <v>7</v>
      </c>
      <c r="K11" s="85" t="s">
        <v>87</v>
      </c>
      <c r="L11" s="85"/>
      <c r="M11" s="16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0</v>
      </c>
      <c r="V11" s="64">
        <f t="shared" si="3"/>
        <v>0</v>
      </c>
    </row>
    <row r="12" spans="2:22" ht="15.75" customHeight="1">
      <c r="B12" s="105" t="s">
        <v>30</v>
      </c>
      <c r="C12" s="106"/>
      <c r="D12" s="20"/>
      <c r="E12" s="2">
        <v>7</v>
      </c>
      <c r="F12" s="106" t="s">
        <v>19</v>
      </c>
      <c r="G12" s="106"/>
      <c r="H12" s="42"/>
      <c r="I12" s="16"/>
      <c r="J12" s="2">
        <v>7</v>
      </c>
      <c r="K12" s="85" t="s">
        <v>19</v>
      </c>
      <c r="L12" s="85"/>
      <c r="M12" s="16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0</v>
      </c>
      <c r="V12" s="64">
        <f t="shared" si="3"/>
        <v>0</v>
      </c>
    </row>
    <row r="13" spans="2:22" ht="30" customHeight="1">
      <c r="B13" s="105" t="s">
        <v>47</v>
      </c>
      <c r="C13" s="106"/>
      <c r="D13" s="20"/>
      <c r="E13" s="2">
        <v>8</v>
      </c>
      <c r="F13" s="106" t="s">
        <v>24</v>
      </c>
      <c r="G13" s="106"/>
      <c r="H13" s="42"/>
      <c r="I13" s="16"/>
      <c r="J13" s="2">
        <v>7</v>
      </c>
      <c r="K13" s="85" t="s">
        <v>24</v>
      </c>
      <c r="L13" s="85"/>
      <c r="M13" s="16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0</v>
      </c>
      <c r="V13" s="64">
        <f t="shared" si="3"/>
        <v>0</v>
      </c>
    </row>
    <row r="14" spans="2:22" ht="15.75" customHeight="1">
      <c r="B14" s="105"/>
      <c r="C14" s="110"/>
      <c r="D14" s="25"/>
      <c r="E14" s="2"/>
      <c r="F14" s="103" t="s">
        <v>12</v>
      </c>
      <c r="G14" s="103"/>
      <c r="H14" s="42"/>
      <c r="I14" s="16"/>
      <c r="J14" s="2">
        <v>2</v>
      </c>
      <c r="K14" s="85" t="s">
        <v>69</v>
      </c>
      <c r="L14" s="85"/>
      <c r="M14" s="16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0</v>
      </c>
      <c r="V14" s="64">
        <f t="shared" si="3"/>
        <v>0</v>
      </c>
    </row>
    <row r="15" spans="2:22" ht="15.75" customHeight="1" thickBot="1">
      <c r="B15" s="74"/>
      <c r="C15" s="109"/>
      <c r="D15" s="109"/>
      <c r="E15" s="6"/>
      <c r="F15" s="104" t="s">
        <v>13</v>
      </c>
      <c r="G15" s="104"/>
      <c r="H15" s="43"/>
      <c r="I15" s="17"/>
      <c r="J15" s="2">
        <v>2</v>
      </c>
      <c r="K15" s="86" t="s">
        <v>70</v>
      </c>
      <c r="L15" s="86"/>
      <c r="M15" s="1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0</v>
      </c>
      <c r="V15" s="64">
        <f t="shared" si="3"/>
        <v>0</v>
      </c>
    </row>
    <row r="16" spans="2:16" ht="15.75" customHeight="1" thickBot="1">
      <c r="B16" s="113" t="s">
        <v>20</v>
      </c>
      <c r="C16" s="114"/>
      <c r="D16" s="115"/>
      <c r="E16" s="5">
        <f>SUM(P6:P14)</f>
        <v>0</v>
      </c>
      <c r="F16" s="71" t="s">
        <v>25</v>
      </c>
      <c r="G16" s="72"/>
      <c r="H16" s="44">
        <f>SUM(R6:R15)</f>
        <v>0</v>
      </c>
      <c r="I16" s="45">
        <f>SUM(T6:T15)</f>
        <v>0</v>
      </c>
      <c r="J16" s="3">
        <f>SUM(R6:R15)+SUM(T6:T15)</f>
        <v>0</v>
      </c>
      <c r="K16" s="71" t="s">
        <v>77</v>
      </c>
      <c r="L16" s="72"/>
      <c r="M16" s="73"/>
      <c r="N16" s="3">
        <f>SUM(V6:V15)</f>
        <v>0</v>
      </c>
      <c r="P16" s="38" t="s">
        <v>40</v>
      </c>
    </row>
    <row r="17" spans="2:16" ht="15.75" customHeight="1" thickBot="1">
      <c r="B17" s="113" t="s">
        <v>21</v>
      </c>
      <c r="C17" s="114"/>
      <c r="D17" s="76">
        <f>E16*$P$5</f>
        <v>0</v>
      </c>
      <c r="E17" s="77"/>
      <c r="F17" s="74" t="s">
        <v>26</v>
      </c>
      <c r="G17" s="75"/>
      <c r="H17" s="76">
        <f>SUM(R6:R15)*$P$5+SUM(T6:T15)*$R$5</f>
        <v>0</v>
      </c>
      <c r="I17" s="107"/>
      <c r="J17" s="77"/>
      <c r="K17" s="74" t="s">
        <v>78</v>
      </c>
      <c r="L17" s="75"/>
      <c r="M17" s="76">
        <f>N16*$R$5</f>
        <v>0</v>
      </c>
      <c r="N17" s="77"/>
      <c r="P17" s="9">
        <f>E16+J16+N16</f>
        <v>0</v>
      </c>
    </row>
    <row r="18" spans="2:14" ht="15" customHeight="1" thickBot="1">
      <c r="B18" s="108"/>
      <c r="C18" s="78"/>
      <c r="D18" s="78"/>
      <c r="E18" s="79"/>
      <c r="F18" s="21" t="s">
        <v>14</v>
      </c>
      <c r="G18" s="78" t="s">
        <v>16</v>
      </c>
      <c r="H18" s="78"/>
      <c r="I18" s="78"/>
      <c r="J18" s="79"/>
      <c r="K18" s="21" t="s">
        <v>14</v>
      </c>
      <c r="L18" s="78" t="s">
        <v>16</v>
      </c>
      <c r="M18" s="78"/>
      <c r="N18" s="79"/>
    </row>
    <row r="19" spans="2:19" ht="15" customHeight="1" thickBot="1">
      <c r="B19" s="82"/>
      <c r="C19" s="83"/>
      <c r="D19" s="83"/>
      <c r="E19" s="84"/>
      <c r="F19" s="30" t="s">
        <v>15</v>
      </c>
      <c r="G19" s="80" t="s">
        <v>17</v>
      </c>
      <c r="H19" s="80"/>
      <c r="I19" s="80"/>
      <c r="J19" s="81"/>
      <c r="K19" s="26" t="s">
        <v>81</v>
      </c>
      <c r="L19" s="80" t="s">
        <v>91</v>
      </c>
      <c r="M19" s="80"/>
      <c r="N19" s="81"/>
      <c r="P19" s="38" t="s">
        <v>41</v>
      </c>
      <c r="Q19" s="39"/>
      <c r="R19" s="10" t="s">
        <v>42</v>
      </c>
      <c r="S19" s="11">
        <f>ROUND($P$20*0.3,0)</f>
        <v>0</v>
      </c>
    </row>
    <row r="20" spans="2:19" ht="15" customHeight="1" thickBot="1">
      <c r="B20" s="82"/>
      <c r="C20" s="83"/>
      <c r="D20" s="83"/>
      <c r="E20" s="84"/>
      <c r="F20" s="7" t="s">
        <v>28</v>
      </c>
      <c r="G20" s="80" t="s">
        <v>23</v>
      </c>
      <c r="H20" s="80"/>
      <c r="I20" s="80"/>
      <c r="J20" s="81"/>
      <c r="K20" s="27" t="s">
        <v>82</v>
      </c>
      <c r="L20" s="80" t="s">
        <v>88</v>
      </c>
      <c r="M20" s="80"/>
      <c r="N20" s="81"/>
      <c r="P20" s="40">
        <f>ROUND(D17+H17+M17,0)</f>
        <v>0</v>
      </c>
      <c r="Q20" s="39"/>
      <c r="R20" s="12" t="s">
        <v>46</v>
      </c>
      <c r="S20" s="11">
        <f>ROUND($P$20*0.1,0)</f>
        <v>0</v>
      </c>
    </row>
    <row r="21" spans="2:19" ht="15.75" customHeight="1" thickBot="1">
      <c r="B21" s="82"/>
      <c r="C21" s="83"/>
      <c r="D21" s="83"/>
      <c r="E21" s="84"/>
      <c r="F21" s="7" t="s">
        <v>35</v>
      </c>
      <c r="G21" s="87" t="s">
        <v>54</v>
      </c>
      <c r="H21" s="87"/>
      <c r="I21" s="87"/>
      <c r="J21" s="88"/>
      <c r="K21" s="47" t="s">
        <v>83</v>
      </c>
      <c r="L21" s="87" t="s">
        <v>89</v>
      </c>
      <c r="M21" s="87"/>
      <c r="N21" s="88"/>
      <c r="R21" s="13" t="str">
        <f>"последња, 8. рата"</f>
        <v>последња, 8. рата</v>
      </c>
      <c r="S21" s="11">
        <f>P20-S19-6*S20</f>
        <v>0</v>
      </c>
    </row>
    <row r="22" spans="2:19" ht="15.75" thickBot="1">
      <c r="B22" s="22"/>
      <c r="C22" s="23"/>
      <c r="D22" s="23"/>
      <c r="E22" s="24"/>
      <c r="F22" s="31" t="s">
        <v>31</v>
      </c>
      <c r="G22" s="69"/>
      <c r="H22" s="69"/>
      <c r="I22" s="69"/>
      <c r="J22" s="70"/>
      <c r="K22" s="48" t="s">
        <v>84</v>
      </c>
      <c r="L22" s="69" t="s">
        <v>90</v>
      </c>
      <c r="M22" s="69"/>
      <c r="N22" s="70"/>
      <c r="R22" s="41"/>
      <c r="S22" s="49"/>
    </row>
    <row r="23" ht="15.75" thickBot="1"/>
    <row r="24" spans="2:19" ht="21.75" thickBot="1">
      <c r="B24" s="66" t="s">
        <v>43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S24" s="46"/>
    </row>
  </sheetData>
  <sheetProtection/>
  <mergeCells count="64">
    <mergeCell ref="B2:N2"/>
    <mergeCell ref="B4:E4"/>
    <mergeCell ref="F4:J4"/>
    <mergeCell ref="K4:N4"/>
    <mergeCell ref="P4:Q4"/>
    <mergeCell ref="R4:S4"/>
    <mergeCell ref="B5:C5"/>
    <mergeCell ref="F5:G5"/>
    <mergeCell ref="K5:L5"/>
    <mergeCell ref="P5:Q5"/>
    <mergeCell ref="R5:S5"/>
    <mergeCell ref="B6:C6"/>
    <mergeCell ref="F6:G6"/>
    <mergeCell ref="K6:L6"/>
    <mergeCell ref="B7:C7"/>
    <mergeCell ref="F7:G7"/>
    <mergeCell ref="K7:L7"/>
    <mergeCell ref="B8:C8"/>
    <mergeCell ref="F8:G8"/>
    <mergeCell ref="K8:L8"/>
    <mergeCell ref="B9:C9"/>
    <mergeCell ref="F9:G9"/>
    <mergeCell ref="K9:L9"/>
    <mergeCell ref="B10:C10"/>
    <mergeCell ref="F10:G10"/>
    <mergeCell ref="K10:L10"/>
    <mergeCell ref="B11:C11"/>
    <mergeCell ref="F11:G11"/>
    <mergeCell ref="K11:L11"/>
    <mergeCell ref="B12:C12"/>
    <mergeCell ref="F12:G12"/>
    <mergeCell ref="K12:L12"/>
    <mergeCell ref="B13:C13"/>
    <mergeCell ref="F13:G13"/>
    <mergeCell ref="K13:L13"/>
    <mergeCell ref="B14:C14"/>
    <mergeCell ref="F14:G14"/>
    <mergeCell ref="K14:L14"/>
    <mergeCell ref="B15:D15"/>
    <mergeCell ref="F15:G15"/>
    <mergeCell ref="K15:L15"/>
    <mergeCell ref="B16:D16"/>
    <mergeCell ref="F16:G16"/>
    <mergeCell ref="K16:M16"/>
    <mergeCell ref="B17:C17"/>
    <mergeCell ref="D17:E17"/>
    <mergeCell ref="F17:G17"/>
    <mergeCell ref="H17:J17"/>
    <mergeCell ref="K17:L17"/>
    <mergeCell ref="M17:N17"/>
    <mergeCell ref="B18:E18"/>
    <mergeCell ref="G18:J18"/>
    <mergeCell ref="L18:N18"/>
    <mergeCell ref="B19:E19"/>
    <mergeCell ref="G19:J19"/>
    <mergeCell ref="L19:N19"/>
    <mergeCell ref="L22:N22"/>
    <mergeCell ref="B24:N24"/>
    <mergeCell ref="G21:J22"/>
    <mergeCell ref="B20:E20"/>
    <mergeCell ref="G20:J20"/>
    <mergeCell ref="L20:N20"/>
    <mergeCell ref="B21:E21"/>
    <mergeCell ref="L21:N21"/>
  </mergeCells>
  <conditionalFormatting sqref="J16">
    <cfRule type="cellIs" priority="8" dxfId="32" operator="greaterThan" stopIfTrue="1">
      <formula>60</formula>
    </cfRule>
  </conditionalFormatting>
  <conditionalFormatting sqref="N16">
    <cfRule type="cellIs" priority="7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B2:V23"/>
  <sheetViews>
    <sheetView tabSelected="1" zoomScale="90" zoomScaleNormal="90" zoomScalePageLayoutView="0" workbookViewId="0" topLeftCell="A1">
      <selection activeCell="L21" sqref="L21:N21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8.00390625" style="0" customWidth="1"/>
    <col min="13" max="13" width="5.7109375" style="0" customWidth="1"/>
    <col min="14" max="14" width="7.421875" style="0" customWidth="1"/>
    <col min="15" max="15" width="2.8515625" style="37" customWidth="1"/>
    <col min="16" max="16" width="21.140625" style="37" bestFit="1" customWidth="1"/>
    <col min="17" max="17" width="6.140625" style="37" bestFit="1" customWidth="1"/>
    <col min="18" max="18" width="18.8515625" style="37" bestFit="1" customWidth="1"/>
    <col min="19" max="19" width="14.8515625" style="37" customWidth="1"/>
    <col min="20" max="20" width="2.00390625" style="37" bestFit="1" customWidth="1"/>
    <col min="21" max="31" width="9.140625" style="37" customWidth="1"/>
  </cols>
  <sheetData>
    <row r="1" ht="15.75" thickBot="1"/>
    <row r="2" spans="2:14" ht="15.75" thickBot="1">
      <c r="B2" s="117" t="s">
        <v>138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ht="15.75" thickBot="1"/>
    <row r="4" spans="2:19" ht="15.75" thickBot="1">
      <c r="B4" s="94" t="s">
        <v>0</v>
      </c>
      <c r="C4" s="95"/>
      <c r="D4" s="95"/>
      <c r="E4" s="96"/>
      <c r="F4" s="94" t="s">
        <v>2</v>
      </c>
      <c r="G4" s="95"/>
      <c r="H4" s="95"/>
      <c r="I4" s="95"/>
      <c r="J4" s="96"/>
      <c r="K4" s="94" t="s">
        <v>63</v>
      </c>
      <c r="L4" s="95"/>
      <c r="M4" s="95"/>
      <c r="N4" s="96"/>
      <c r="P4" s="100" t="s">
        <v>44</v>
      </c>
      <c r="Q4" s="100"/>
      <c r="R4" s="100" t="s">
        <v>45</v>
      </c>
      <c r="S4" s="100"/>
    </row>
    <row r="5" spans="2:19" ht="16.5" thickBot="1">
      <c r="B5" s="97" t="s">
        <v>18</v>
      </c>
      <c r="C5" s="98"/>
      <c r="D5" s="18"/>
      <c r="E5" s="1" t="s">
        <v>1</v>
      </c>
      <c r="F5" s="97" t="s">
        <v>18</v>
      </c>
      <c r="G5" s="98"/>
      <c r="H5" s="18"/>
      <c r="I5" s="14"/>
      <c r="J5" s="1" t="s">
        <v>1</v>
      </c>
      <c r="K5" s="97" t="s">
        <v>18</v>
      </c>
      <c r="L5" s="98"/>
      <c r="M5" s="14"/>
      <c r="N5" s="1" t="s">
        <v>1</v>
      </c>
      <c r="P5" s="111">
        <v>1280</v>
      </c>
      <c r="Q5" s="112"/>
      <c r="R5" s="101">
        <v>1600</v>
      </c>
      <c r="S5" s="102"/>
    </row>
    <row r="6" spans="2:22" ht="15.75" customHeight="1">
      <c r="B6" s="92" t="s">
        <v>3</v>
      </c>
      <c r="C6" s="93"/>
      <c r="D6" s="19"/>
      <c r="E6" s="4">
        <v>7</v>
      </c>
      <c r="F6" s="93" t="s">
        <v>50</v>
      </c>
      <c r="G6" s="93"/>
      <c r="H6" s="19"/>
      <c r="I6" s="15"/>
      <c r="J6" s="2">
        <v>7</v>
      </c>
      <c r="K6" s="99" t="s">
        <v>92</v>
      </c>
      <c r="L6" s="99"/>
      <c r="M6" s="15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0</v>
      </c>
      <c r="V6" s="64">
        <f aca="true" t="shared" si="3" ref="V6:V15">IF(U6,N6,0)</f>
        <v>0</v>
      </c>
    </row>
    <row r="7" spans="2:22" ht="15.75" customHeight="1">
      <c r="B7" s="105" t="s">
        <v>4</v>
      </c>
      <c r="C7" s="106"/>
      <c r="D7" s="20"/>
      <c r="E7" s="2">
        <v>8</v>
      </c>
      <c r="F7" s="106" t="s">
        <v>33</v>
      </c>
      <c r="G7" s="106"/>
      <c r="H7" s="42"/>
      <c r="I7" s="16"/>
      <c r="J7" s="2">
        <v>7</v>
      </c>
      <c r="K7" s="85" t="s">
        <v>93</v>
      </c>
      <c r="L7" s="85"/>
      <c r="M7" s="16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0</v>
      </c>
      <c r="V7" s="64">
        <f t="shared" si="3"/>
        <v>0</v>
      </c>
    </row>
    <row r="8" spans="2:22" ht="15.75" customHeight="1">
      <c r="B8" s="105" t="s">
        <v>29</v>
      </c>
      <c r="C8" s="106"/>
      <c r="D8" s="20"/>
      <c r="E8" s="2">
        <v>7</v>
      </c>
      <c r="F8" s="106" t="s">
        <v>34</v>
      </c>
      <c r="G8" s="106"/>
      <c r="H8" s="42"/>
      <c r="I8" s="16"/>
      <c r="J8" s="2">
        <v>7</v>
      </c>
      <c r="K8" s="85" t="s">
        <v>94</v>
      </c>
      <c r="L8" s="85"/>
      <c r="M8" s="16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0</v>
      </c>
      <c r="V8" s="64">
        <f t="shared" si="3"/>
        <v>0</v>
      </c>
    </row>
    <row r="9" spans="2:22" ht="15.75" customHeight="1">
      <c r="B9" s="105" t="s">
        <v>7</v>
      </c>
      <c r="C9" s="106"/>
      <c r="D9" s="20"/>
      <c r="E9" s="2">
        <v>7</v>
      </c>
      <c r="F9" s="106" t="s">
        <v>8</v>
      </c>
      <c r="G9" s="106"/>
      <c r="H9" s="42"/>
      <c r="I9" s="16"/>
      <c r="J9" s="2">
        <v>7</v>
      </c>
      <c r="K9" s="85" t="s">
        <v>95</v>
      </c>
      <c r="L9" s="85"/>
      <c r="M9" s="16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0</v>
      </c>
      <c r="V9" s="64">
        <f t="shared" si="3"/>
        <v>0</v>
      </c>
    </row>
    <row r="10" spans="2:22" ht="15.75" customHeight="1">
      <c r="B10" s="105" t="s">
        <v>9</v>
      </c>
      <c r="C10" s="106"/>
      <c r="D10" s="20"/>
      <c r="E10" s="2">
        <v>8</v>
      </c>
      <c r="F10" s="106" t="s">
        <v>27</v>
      </c>
      <c r="G10" s="106"/>
      <c r="H10" s="42"/>
      <c r="I10" s="16"/>
      <c r="J10" s="2">
        <v>7</v>
      </c>
      <c r="K10" s="85" t="s">
        <v>96</v>
      </c>
      <c r="L10" s="85"/>
      <c r="M10" s="16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0</v>
      </c>
      <c r="V10" s="64">
        <f t="shared" si="3"/>
        <v>0</v>
      </c>
    </row>
    <row r="11" spans="2:22" ht="15.75" customHeight="1">
      <c r="B11" s="105" t="s">
        <v>11</v>
      </c>
      <c r="C11" s="106"/>
      <c r="D11" s="20"/>
      <c r="E11" s="2">
        <v>8</v>
      </c>
      <c r="F11" s="106" t="s">
        <v>51</v>
      </c>
      <c r="G11" s="106"/>
      <c r="H11" s="42"/>
      <c r="I11" s="16"/>
      <c r="J11" s="2">
        <v>7</v>
      </c>
      <c r="K11" s="85" t="s">
        <v>86</v>
      </c>
      <c r="L11" s="85"/>
      <c r="M11" s="16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0</v>
      </c>
      <c r="V11" s="64">
        <f t="shared" si="3"/>
        <v>0</v>
      </c>
    </row>
    <row r="12" spans="2:22" ht="15.75" customHeight="1">
      <c r="B12" s="105" t="s">
        <v>30</v>
      </c>
      <c r="C12" s="106"/>
      <c r="D12" s="20"/>
      <c r="E12" s="2">
        <v>7</v>
      </c>
      <c r="F12" s="106" t="s">
        <v>19</v>
      </c>
      <c r="G12" s="106"/>
      <c r="H12" s="42"/>
      <c r="I12" s="16"/>
      <c r="J12" s="2">
        <v>7</v>
      </c>
      <c r="K12" s="85" t="s">
        <v>19</v>
      </c>
      <c r="L12" s="85"/>
      <c r="M12" s="16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0</v>
      </c>
      <c r="V12" s="64">
        <f t="shared" si="3"/>
        <v>0</v>
      </c>
    </row>
    <row r="13" spans="2:22" ht="30" customHeight="1">
      <c r="B13" s="105" t="s">
        <v>47</v>
      </c>
      <c r="C13" s="106"/>
      <c r="D13" s="20"/>
      <c r="E13" s="2">
        <v>8</v>
      </c>
      <c r="F13" s="106" t="s">
        <v>24</v>
      </c>
      <c r="G13" s="106"/>
      <c r="H13" s="42"/>
      <c r="I13" s="16"/>
      <c r="J13" s="2">
        <v>7</v>
      </c>
      <c r="K13" s="85" t="s">
        <v>24</v>
      </c>
      <c r="L13" s="85"/>
      <c r="M13" s="16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0</v>
      </c>
      <c r="V13" s="64">
        <f t="shared" si="3"/>
        <v>0</v>
      </c>
    </row>
    <row r="14" spans="2:22" ht="15.75" customHeight="1">
      <c r="B14" s="105"/>
      <c r="C14" s="110"/>
      <c r="D14" s="25"/>
      <c r="E14" s="2"/>
      <c r="F14" s="103" t="s">
        <v>12</v>
      </c>
      <c r="G14" s="103"/>
      <c r="H14" s="42"/>
      <c r="I14" s="16"/>
      <c r="J14" s="2">
        <v>2</v>
      </c>
      <c r="K14" s="85" t="s">
        <v>69</v>
      </c>
      <c r="L14" s="85"/>
      <c r="M14" s="16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0</v>
      </c>
      <c r="V14" s="64">
        <f t="shared" si="3"/>
        <v>0</v>
      </c>
    </row>
    <row r="15" spans="2:22" ht="15.75" customHeight="1" thickBot="1">
      <c r="B15" s="74"/>
      <c r="C15" s="109"/>
      <c r="D15" s="109"/>
      <c r="E15" s="6"/>
      <c r="F15" s="104" t="s">
        <v>13</v>
      </c>
      <c r="G15" s="104"/>
      <c r="H15" s="43"/>
      <c r="I15" s="17"/>
      <c r="J15" s="2">
        <v>2</v>
      </c>
      <c r="K15" s="86" t="s">
        <v>70</v>
      </c>
      <c r="L15" s="86"/>
      <c r="M15" s="1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0</v>
      </c>
      <c r="V15" s="64">
        <f t="shared" si="3"/>
        <v>0</v>
      </c>
    </row>
    <row r="16" spans="2:16" ht="15.75" customHeight="1" thickBot="1">
      <c r="B16" s="113" t="s">
        <v>20</v>
      </c>
      <c r="C16" s="114"/>
      <c r="D16" s="115"/>
      <c r="E16" s="5">
        <f>SUM(P6:P14)</f>
        <v>0</v>
      </c>
      <c r="F16" s="71" t="s">
        <v>25</v>
      </c>
      <c r="G16" s="72"/>
      <c r="H16" s="44">
        <f>SUM(R6:R15)</f>
        <v>0</v>
      </c>
      <c r="I16" s="45">
        <f>SUM(T6:T15)</f>
        <v>0</v>
      </c>
      <c r="J16" s="3">
        <f>SUM(R6:R15)+SUM(T6:T15)</f>
        <v>0</v>
      </c>
      <c r="K16" s="71" t="s">
        <v>77</v>
      </c>
      <c r="L16" s="72"/>
      <c r="M16" s="73"/>
      <c r="N16" s="3">
        <f>SUM(V6:V15)</f>
        <v>0</v>
      </c>
      <c r="P16" s="38" t="s">
        <v>40</v>
      </c>
    </row>
    <row r="17" spans="2:16" ht="15.75" customHeight="1" thickBot="1">
      <c r="B17" s="113" t="s">
        <v>21</v>
      </c>
      <c r="C17" s="114"/>
      <c r="D17" s="76">
        <f>E16*$P$5</f>
        <v>0</v>
      </c>
      <c r="E17" s="77"/>
      <c r="F17" s="74" t="s">
        <v>26</v>
      </c>
      <c r="G17" s="75"/>
      <c r="H17" s="76">
        <f>SUM(R6:R15)*$P$5+SUM(T6:T15)*$R$5</f>
        <v>0</v>
      </c>
      <c r="I17" s="107"/>
      <c r="J17" s="77"/>
      <c r="K17" s="74" t="s">
        <v>78</v>
      </c>
      <c r="L17" s="75"/>
      <c r="M17" s="76">
        <f>N16*$R$5</f>
        <v>0</v>
      </c>
      <c r="N17" s="77"/>
      <c r="P17" s="9">
        <f>E16+J16+N16</f>
        <v>0</v>
      </c>
    </row>
    <row r="18" spans="2:14" ht="15" customHeight="1" thickBot="1">
      <c r="B18" s="108"/>
      <c r="C18" s="78"/>
      <c r="D18" s="78"/>
      <c r="E18" s="79"/>
      <c r="F18" s="35" t="s">
        <v>14</v>
      </c>
      <c r="G18" s="78" t="s">
        <v>16</v>
      </c>
      <c r="H18" s="78"/>
      <c r="I18" s="78"/>
      <c r="J18" s="79"/>
      <c r="K18" s="35" t="s">
        <v>14</v>
      </c>
      <c r="L18" s="78" t="s">
        <v>16</v>
      </c>
      <c r="M18" s="78"/>
      <c r="N18" s="79"/>
    </row>
    <row r="19" spans="2:19" ht="15" customHeight="1" thickBot="1">
      <c r="B19" s="82"/>
      <c r="C19" s="83"/>
      <c r="D19" s="83"/>
      <c r="E19" s="84"/>
      <c r="F19" s="36" t="s">
        <v>28</v>
      </c>
      <c r="G19" s="80" t="s">
        <v>55</v>
      </c>
      <c r="H19" s="80"/>
      <c r="I19" s="80"/>
      <c r="J19" s="81"/>
      <c r="K19" s="26" t="s">
        <v>97</v>
      </c>
      <c r="L19" s="80" t="s">
        <v>73</v>
      </c>
      <c r="M19" s="80"/>
      <c r="N19" s="81"/>
      <c r="P19" s="38" t="s">
        <v>41</v>
      </c>
      <c r="Q19" s="39"/>
      <c r="R19" s="10" t="s">
        <v>42</v>
      </c>
      <c r="S19" s="11">
        <f>ROUND($P$20*0.3,0)</f>
        <v>0</v>
      </c>
    </row>
    <row r="20" spans="2:19" ht="15" customHeight="1" thickBot="1">
      <c r="B20" s="82"/>
      <c r="C20" s="83"/>
      <c r="D20" s="83"/>
      <c r="E20" s="84"/>
      <c r="F20" s="7" t="s">
        <v>31</v>
      </c>
      <c r="G20" s="80" t="s">
        <v>36</v>
      </c>
      <c r="H20" s="80"/>
      <c r="I20" s="80"/>
      <c r="J20" s="81"/>
      <c r="K20" s="27" t="s">
        <v>98</v>
      </c>
      <c r="L20" s="80" t="s">
        <v>100</v>
      </c>
      <c r="M20" s="80"/>
      <c r="N20" s="81"/>
      <c r="P20" s="40">
        <f>ROUND(D17+H17+M17,0)</f>
        <v>0</v>
      </c>
      <c r="Q20" s="39"/>
      <c r="R20" s="12" t="s">
        <v>46</v>
      </c>
      <c r="S20" s="11">
        <f>ROUND($P$20*0.1,0)</f>
        <v>0</v>
      </c>
    </row>
    <row r="21" spans="2:19" ht="15.75" customHeight="1" thickBot="1">
      <c r="B21" s="118"/>
      <c r="C21" s="119"/>
      <c r="D21" s="119"/>
      <c r="E21" s="120"/>
      <c r="F21" s="8" t="s">
        <v>56</v>
      </c>
      <c r="G21" s="69"/>
      <c r="H21" s="69"/>
      <c r="I21" s="69"/>
      <c r="J21" s="70"/>
      <c r="K21" s="48" t="s">
        <v>99</v>
      </c>
      <c r="L21" s="69" t="s">
        <v>90</v>
      </c>
      <c r="M21" s="69"/>
      <c r="N21" s="70"/>
      <c r="R21" s="13" t="str">
        <f>"последња, 8. рата"</f>
        <v>последња, 8. рата</v>
      </c>
      <c r="S21" s="11">
        <f>P20-S19-6*S20</f>
        <v>0</v>
      </c>
    </row>
    <row r="22" spans="2:14" s="37" customFormat="1" ht="15.75" thickBot="1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9" s="37" customFormat="1" ht="21.75" thickBot="1">
      <c r="B23" s="66" t="s">
        <v>43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S23" s="46"/>
    </row>
  </sheetData>
  <sheetProtection/>
  <mergeCells count="63">
    <mergeCell ref="B23:N23"/>
    <mergeCell ref="B20:E20"/>
    <mergeCell ref="G20:J20"/>
    <mergeCell ref="L20:N20"/>
    <mergeCell ref="B21:E21"/>
    <mergeCell ref="G21:J21"/>
    <mergeCell ref="L21:N21"/>
    <mergeCell ref="B18:E18"/>
    <mergeCell ref="G18:J18"/>
    <mergeCell ref="L18:N18"/>
    <mergeCell ref="B19:E19"/>
    <mergeCell ref="G19:J19"/>
    <mergeCell ref="L19:N19"/>
    <mergeCell ref="B17:C17"/>
    <mergeCell ref="D17:E17"/>
    <mergeCell ref="F17:G17"/>
    <mergeCell ref="H17:J17"/>
    <mergeCell ref="K17:L17"/>
    <mergeCell ref="M17:N17"/>
    <mergeCell ref="B15:D15"/>
    <mergeCell ref="F15:G15"/>
    <mergeCell ref="K15:L15"/>
    <mergeCell ref="B16:D16"/>
    <mergeCell ref="F16:G16"/>
    <mergeCell ref="K16:M16"/>
    <mergeCell ref="B13:C13"/>
    <mergeCell ref="F13:G13"/>
    <mergeCell ref="K13:L13"/>
    <mergeCell ref="B14:C14"/>
    <mergeCell ref="F14:G14"/>
    <mergeCell ref="K14:L14"/>
    <mergeCell ref="B11:C11"/>
    <mergeCell ref="F11:G11"/>
    <mergeCell ref="K11:L11"/>
    <mergeCell ref="B12:C12"/>
    <mergeCell ref="F12:G12"/>
    <mergeCell ref="K12:L12"/>
    <mergeCell ref="B9:C9"/>
    <mergeCell ref="F9:G9"/>
    <mergeCell ref="K9:L9"/>
    <mergeCell ref="B10:C10"/>
    <mergeCell ref="F10:G10"/>
    <mergeCell ref="K10:L10"/>
    <mergeCell ref="B7:C7"/>
    <mergeCell ref="F7:G7"/>
    <mergeCell ref="K7:L7"/>
    <mergeCell ref="B8:C8"/>
    <mergeCell ref="F8:G8"/>
    <mergeCell ref="K8:L8"/>
    <mergeCell ref="B5:C5"/>
    <mergeCell ref="F5:G5"/>
    <mergeCell ref="K5:L5"/>
    <mergeCell ref="P5:Q5"/>
    <mergeCell ref="R5:S5"/>
    <mergeCell ref="B6:C6"/>
    <mergeCell ref="F6:G6"/>
    <mergeCell ref="K6:L6"/>
    <mergeCell ref="B2:N2"/>
    <mergeCell ref="B4:E4"/>
    <mergeCell ref="F4:J4"/>
    <mergeCell ref="K4:N4"/>
    <mergeCell ref="P4:Q4"/>
    <mergeCell ref="R4:S4"/>
  </mergeCells>
  <conditionalFormatting sqref="J16">
    <cfRule type="cellIs" priority="8" dxfId="32" operator="greaterThan" stopIfTrue="1">
      <formula>60</formula>
    </cfRule>
  </conditionalFormatting>
  <conditionalFormatting sqref="N16">
    <cfRule type="cellIs" priority="7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B2:V24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8.00390625" style="0" customWidth="1"/>
    <col min="13" max="13" width="5.7109375" style="0" customWidth="1"/>
    <col min="14" max="14" width="7.421875" style="0" customWidth="1"/>
    <col min="15" max="15" width="1.7109375" style="37" customWidth="1"/>
    <col min="16" max="16" width="21.140625" style="37" bestFit="1" customWidth="1"/>
    <col min="17" max="17" width="6.140625" style="37" bestFit="1" customWidth="1"/>
    <col min="18" max="18" width="18.8515625" style="37" bestFit="1" customWidth="1"/>
    <col min="19" max="19" width="14.8515625" style="37" customWidth="1"/>
    <col min="20" max="20" width="2.00390625" style="37" bestFit="1" customWidth="1"/>
    <col min="21" max="31" width="9.140625" style="37" customWidth="1"/>
  </cols>
  <sheetData>
    <row r="1" ht="15.75" thickBot="1"/>
    <row r="2" spans="2:14" ht="15.75" thickBot="1">
      <c r="B2" s="117" t="s">
        <v>139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ht="15.75" thickBot="1"/>
    <row r="4" spans="2:19" ht="15.75" thickBot="1">
      <c r="B4" s="94" t="s">
        <v>0</v>
      </c>
      <c r="C4" s="95"/>
      <c r="D4" s="95"/>
      <c r="E4" s="96"/>
      <c r="F4" s="94" t="s">
        <v>2</v>
      </c>
      <c r="G4" s="95"/>
      <c r="H4" s="95"/>
      <c r="I4" s="95"/>
      <c r="J4" s="96"/>
      <c r="K4" s="94" t="s">
        <v>63</v>
      </c>
      <c r="L4" s="95"/>
      <c r="M4" s="95"/>
      <c r="N4" s="96"/>
      <c r="P4" s="100" t="s">
        <v>44</v>
      </c>
      <c r="Q4" s="100"/>
      <c r="R4" s="100" t="s">
        <v>45</v>
      </c>
      <c r="S4" s="100"/>
    </row>
    <row r="5" spans="2:19" ht="16.5" thickBot="1">
      <c r="B5" s="97" t="s">
        <v>18</v>
      </c>
      <c r="C5" s="98"/>
      <c r="D5" s="18"/>
      <c r="E5" s="1" t="s">
        <v>1</v>
      </c>
      <c r="F5" s="97" t="s">
        <v>18</v>
      </c>
      <c r="G5" s="98"/>
      <c r="H5" s="18"/>
      <c r="I5" s="14"/>
      <c r="J5" s="1" t="s">
        <v>1</v>
      </c>
      <c r="K5" s="97" t="s">
        <v>18</v>
      </c>
      <c r="L5" s="98"/>
      <c r="M5" s="14"/>
      <c r="N5" s="1" t="s">
        <v>1</v>
      </c>
      <c r="P5" s="111">
        <v>1280</v>
      </c>
      <c r="Q5" s="112"/>
      <c r="R5" s="101">
        <v>1600</v>
      </c>
      <c r="S5" s="102"/>
    </row>
    <row r="6" spans="2:22" ht="15.75" customHeight="1">
      <c r="B6" s="92" t="s">
        <v>3</v>
      </c>
      <c r="C6" s="93"/>
      <c r="D6" s="19"/>
      <c r="E6" s="4">
        <v>7</v>
      </c>
      <c r="F6" s="93" t="s">
        <v>10</v>
      </c>
      <c r="G6" s="93"/>
      <c r="H6" s="19"/>
      <c r="I6" s="15"/>
      <c r="J6" s="2">
        <v>7</v>
      </c>
      <c r="K6" s="99" t="s">
        <v>101</v>
      </c>
      <c r="L6" s="99"/>
      <c r="M6" s="15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0</v>
      </c>
      <c r="V6" s="64">
        <f aca="true" t="shared" si="3" ref="V6:V15">IF(U6,N6,0)</f>
        <v>0</v>
      </c>
    </row>
    <row r="7" spans="2:22" ht="15.75" customHeight="1">
      <c r="B7" s="105" t="s">
        <v>4</v>
      </c>
      <c r="C7" s="106"/>
      <c r="D7" s="20"/>
      <c r="E7" s="2">
        <v>8</v>
      </c>
      <c r="F7" s="106" t="s">
        <v>33</v>
      </c>
      <c r="G7" s="106"/>
      <c r="H7" s="42"/>
      <c r="I7" s="16"/>
      <c r="J7" s="2">
        <v>7</v>
      </c>
      <c r="K7" s="85" t="s">
        <v>102</v>
      </c>
      <c r="L7" s="85"/>
      <c r="M7" s="16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0</v>
      </c>
      <c r="V7" s="64">
        <f t="shared" si="3"/>
        <v>0</v>
      </c>
    </row>
    <row r="8" spans="2:22" ht="15.75" customHeight="1">
      <c r="B8" s="105" t="s">
        <v>29</v>
      </c>
      <c r="C8" s="106"/>
      <c r="D8" s="20"/>
      <c r="E8" s="2">
        <v>7</v>
      </c>
      <c r="F8" s="106" t="s">
        <v>37</v>
      </c>
      <c r="G8" s="106"/>
      <c r="H8" s="42"/>
      <c r="I8" s="16"/>
      <c r="J8" s="2">
        <v>7</v>
      </c>
      <c r="K8" s="85" t="s">
        <v>103</v>
      </c>
      <c r="L8" s="85"/>
      <c r="M8" s="16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0</v>
      </c>
      <c r="V8" s="64">
        <f t="shared" si="3"/>
        <v>0</v>
      </c>
    </row>
    <row r="9" spans="2:22" ht="15.75" customHeight="1">
      <c r="B9" s="105" t="s">
        <v>7</v>
      </c>
      <c r="C9" s="106"/>
      <c r="D9" s="20"/>
      <c r="E9" s="2">
        <v>7</v>
      </c>
      <c r="F9" s="106" t="s">
        <v>8</v>
      </c>
      <c r="G9" s="106"/>
      <c r="H9" s="42"/>
      <c r="I9" s="16"/>
      <c r="J9" s="2">
        <v>7</v>
      </c>
      <c r="K9" s="85" t="s">
        <v>104</v>
      </c>
      <c r="L9" s="85"/>
      <c r="M9" s="16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0</v>
      </c>
      <c r="V9" s="64">
        <f t="shared" si="3"/>
        <v>0</v>
      </c>
    </row>
    <row r="10" spans="2:22" ht="15.75" customHeight="1">
      <c r="B10" s="105" t="s">
        <v>9</v>
      </c>
      <c r="C10" s="106"/>
      <c r="D10" s="20"/>
      <c r="E10" s="2">
        <v>8</v>
      </c>
      <c r="F10" s="106" t="s">
        <v>38</v>
      </c>
      <c r="G10" s="106"/>
      <c r="H10" s="42"/>
      <c r="I10" s="16"/>
      <c r="J10" s="2">
        <v>7</v>
      </c>
      <c r="K10" s="85" t="s">
        <v>105</v>
      </c>
      <c r="L10" s="85"/>
      <c r="M10" s="16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0</v>
      </c>
      <c r="V10" s="64">
        <f t="shared" si="3"/>
        <v>0</v>
      </c>
    </row>
    <row r="11" spans="2:22" ht="15.75" customHeight="1">
      <c r="B11" s="105" t="s">
        <v>11</v>
      </c>
      <c r="C11" s="106"/>
      <c r="D11" s="20"/>
      <c r="E11" s="2">
        <v>8</v>
      </c>
      <c r="F11" s="106" t="s">
        <v>51</v>
      </c>
      <c r="G11" s="106"/>
      <c r="H11" s="42"/>
      <c r="I11" s="16"/>
      <c r="J11" s="2">
        <v>7</v>
      </c>
      <c r="K11" s="85" t="s">
        <v>106</v>
      </c>
      <c r="L11" s="85"/>
      <c r="M11" s="16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0</v>
      </c>
      <c r="V11" s="64">
        <f t="shared" si="3"/>
        <v>0</v>
      </c>
    </row>
    <row r="12" spans="2:22" ht="15.75" customHeight="1">
      <c r="B12" s="105" t="s">
        <v>30</v>
      </c>
      <c r="C12" s="106"/>
      <c r="D12" s="20"/>
      <c r="E12" s="2">
        <v>7</v>
      </c>
      <c r="F12" s="106" t="s">
        <v>19</v>
      </c>
      <c r="G12" s="106"/>
      <c r="H12" s="42"/>
      <c r="I12" s="16"/>
      <c r="J12" s="2">
        <v>7</v>
      </c>
      <c r="K12" s="85" t="s">
        <v>19</v>
      </c>
      <c r="L12" s="85"/>
      <c r="M12" s="16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0</v>
      </c>
      <c r="V12" s="64">
        <f t="shared" si="3"/>
        <v>0</v>
      </c>
    </row>
    <row r="13" spans="2:22" ht="30" customHeight="1">
      <c r="B13" s="105" t="s">
        <v>47</v>
      </c>
      <c r="C13" s="106"/>
      <c r="D13" s="20"/>
      <c r="E13" s="2">
        <v>8</v>
      </c>
      <c r="F13" s="106" t="s">
        <v>24</v>
      </c>
      <c r="G13" s="106"/>
      <c r="H13" s="42"/>
      <c r="I13" s="16"/>
      <c r="J13" s="2">
        <v>7</v>
      </c>
      <c r="K13" s="85" t="s">
        <v>24</v>
      </c>
      <c r="L13" s="85"/>
      <c r="M13" s="16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0</v>
      </c>
      <c r="V13" s="64">
        <f t="shared" si="3"/>
        <v>0</v>
      </c>
    </row>
    <row r="14" spans="2:22" ht="15.75" customHeight="1">
      <c r="B14" s="105"/>
      <c r="C14" s="110"/>
      <c r="D14" s="25"/>
      <c r="E14" s="2"/>
      <c r="F14" s="103" t="s">
        <v>12</v>
      </c>
      <c r="G14" s="103"/>
      <c r="H14" s="42"/>
      <c r="I14" s="16"/>
      <c r="J14" s="2">
        <v>2</v>
      </c>
      <c r="K14" s="85" t="s">
        <v>69</v>
      </c>
      <c r="L14" s="85"/>
      <c r="M14" s="16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0</v>
      </c>
      <c r="V14" s="64">
        <f t="shared" si="3"/>
        <v>0</v>
      </c>
    </row>
    <row r="15" spans="2:22" ht="15.75" customHeight="1" thickBot="1">
      <c r="B15" s="74"/>
      <c r="C15" s="109"/>
      <c r="D15" s="109"/>
      <c r="E15" s="6"/>
      <c r="F15" s="104" t="s">
        <v>13</v>
      </c>
      <c r="G15" s="104"/>
      <c r="H15" s="43"/>
      <c r="I15" s="17"/>
      <c r="J15" s="2">
        <v>2</v>
      </c>
      <c r="K15" s="86" t="s">
        <v>70</v>
      </c>
      <c r="L15" s="86"/>
      <c r="M15" s="1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0</v>
      </c>
      <c r="V15" s="64">
        <f t="shared" si="3"/>
        <v>0</v>
      </c>
    </row>
    <row r="16" spans="2:16" ht="15.75" customHeight="1" thickBot="1">
      <c r="B16" s="113" t="s">
        <v>20</v>
      </c>
      <c r="C16" s="114"/>
      <c r="D16" s="115"/>
      <c r="E16" s="5">
        <f>SUM(P6:P14)</f>
        <v>0</v>
      </c>
      <c r="F16" s="71" t="s">
        <v>25</v>
      </c>
      <c r="G16" s="72"/>
      <c r="H16" s="44">
        <f>SUM(R6:R15)</f>
        <v>0</v>
      </c>
      <c r="I16" s="45">
        <f>SUM(T6:T15)</f>
        <v>0</v>
      </c>
      <c r="J16" s="3">
        <f>SUM(R6:R15)+SUM(T6:T15)</f>
        <v>0</v>
      </c>
      <c r="K16" s="71" t="s">
        <v>77</v>
      </c>
      <c r="L16" s="72"/>
      <c r="M16" s="73"/>
      <c r="N16" s="3">
        <f>SUM(V6:V15)</f>
        <v>0</v>
      </c>
      <c r="P16" s="38" t="s">
        <v>40</v>
      </c>
    </row>
    <row r="17" spans="2:16" ht="15.75" customHeight="1" thickBot="1">
      <c r="B17" s="113" t="s">
        <v>21</v>
      </c>
      <c r="C17" s="114"/>
      <c r="D17" s="76">
        <f>E16*$P$5</f>
        <v>0</v>
      </c>
      <c r="E17" s="77"/>
      <c r="F17" s="74" t="s">
        <v>26</v>
      </c>
      <c r="G17" s="75"/>
      <c r="H17" s="76">
        <f>SUM(R6:R15)*$P$5+SUM(T6:T15)*$R$5</f>
        <v>0</v>
      </c>
      <c r="I17" s="107"/>
      <c r="J17" s="77"/>
      <c r="K17" s="74" t="s">
        <v>78</v>
      </c>
      <c r="L17" s="75"/>
      <c r="M17" s="76">
        <f>N16*$R$5</f>
        <v>0</v>
      </c>
      <c r="N17" s="77"/>
      <c r="P17" s="9">
        <f>E16+J16+N16</f>
        <v>0</v>
      </c>
    </row>
    <row r="18" spans="2:14" ht="15" customHeight="1" thickBot="1">
      <c r="B18" s="108"/>
      <c r="C18" s="78"/>
      <c r="D18" s="78"/>
      <c r="E18" s="79"/>
      <c r="F18" s="35" t="s">
        <v>14</v>
      </c>
      <c r="G18" s="78" t="s">
        <v>16</v>
      </c>
      <c r="H18" s="78"/>
      <c r="I18" s="78"/>
      <c r="J18" s="79"/>
      <c r="K18" s="35" t="s">
        <v>14</v>
      </c>
      <c r="L18" s="78" t="s">
        <v>16</v>
      </c>
      <c r="M18" s="78"/>
      <c r="N18" s="79"/>
    </row>
    <row r="19" spans="2:19" ht="15" customHeight="1" thickBot="1">
      <c r="B19" s="82"/>
      <c r="C19" s="83"/>
      <c r="D19" s="83"/>
      <c r="E19" s="84"/>
      <c r="F19" s="32" t="s">
        <v>22</v>
      </c>
      <c r="G19" s="80" t="s">
        <v>55</v>
      </c>
      <c r="H19" s="80"/>
      <c r="I19" s="80"/>
      <c r="J19" s="81"/>
      <c r="K19" s="26" t="s">
        <v>84</v>
      </c>
      <c r="L19" s="80" t="s">
        <v>110</v>
      </c>
      <c r="M19" s="80"/>
      <c r="N19" s="81"/>
      <c r="P19" s="38" t="s">
        <v>41</v>
      </c>
      <c r="Q19" s="39"/>
      <c r="R19" s="10" t="s">
        <v>42</v>
      </c>
      <c r="S19" s="11">
        <f>ROUND($P$20*0.3,0)</f>
        <v>0</v>
      </c>
    </row>
    <row r="20" spans="2:19" ht="15" customHeight="1" thickBot="1">
      <c r="B20" s="82"/>
      <c r="C20" s="83"/>
      <c r="D20" s="83"/>
      <c r="E20" s="84"/>
      <c r="F20" s="7" t="s">
        <v>58</v>
      </c>
      <c r="G20" s="80" t="s">
        <v>57</v>
      </c>
      <c r="H20" s="80"/>
      <c r="I20" s="80"/>
      <c r="J20" s="81"/>
      <c r="K20" s="27" t="s">
        <v>107</v>
      </c>
      <c r="L20" s="80" t="s">
        <v>111</v>
      </c>
      <c r="M20" s="80"/>
      <c r="N20" s="81"/>
      <c r="P20" s="40">
        <f>ROUND(D17+H17+M17,0)</f>
        <v>0</v>
      </c>
      <c r="Q20" s="39"/>
      <c r="R20" s="12" t="s">
        <v>46</v>
      </c>
      <c r="S20" s="11">
        <f>ROUND($P$20*0.1,0)</f>
        <v>0</v>
      </c>
    </row>
    <row r="21" spans="2:19" s="37" customFormat="1" ht="15.75" customHeight="1" thickBot="1">
      <c r="B21" s="82"/>
      <c r="C21" s="83"/>
      <c r="D21" s="83"/>
      <c r="E21" s="84"/>
      <c r="F21" s="7" t="s">
        <v>31</v>
      </c>
      <c r="G21" s="87" t="s">
        <v>59</v>
      </c>
      <c r="H21" s="87"/>
      <c r="I21" s="87"/>
      <c r="J21" s="88"/>
      <c r="K21" s="47" t="s">
        <v>108</v>
      </c>
      <c r="L21" s="87" t="s">
        <v>90</v>
      </c>
      <c r="M21" s="87"/>
      <c r="N21" s="88"/>
      <c r="R21" s="13" t="str">
        <f>"последња, 8. рата"</f>
        <v>последња, 8. рата</v>
      </c>
      <c r="S21" s="11">
        <f>P20-S19-6*S20</f>
        <v>0</v>
      </c>
    </row>
    <row r="22" spans="2:19" s="37" customFormat="1" ht="15.75" customHeight="1" thickBot="1">
      <c r="B22" s="22"/>
      <c r="C22" s="23"/>
      <c r="D22" s="23"/>
      <c r="E22" s="24"/>
      <c r="F22" s="31"/>
      <c r="G22" s="33"/>
      <c r="H22" s="33"/>
      <c r="I22" s="33"/>
      <c r="J22" s="34"/>
      <c r="K22" s="48" t="s">
        <v>109</v>
      </c>
      <c r="L22" s="69" t="s">
        <v>36</v>
      </c>
      <c r="M22" s="69"/>
      <c r="N22" s="70"/>
      <c r="R22" s="41"/>
      <c r="S22" s="49"/>
    </row>
    <row r="23" spans="2:14" s="37" customFormat="1" ht="15.75" thickBot="1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9" s="37" customFormat="1" ht="21.75" thickBot="1">
      <c r="B24" s="66" t="s">
        <v>43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S24" s="46"/>
    </row>
  </sheetData>
  <sheetProtection/>
  <mergeCells count="64">
    <mergeCell ref="B24:N24"/>
    <mergeCell ref="L22:N22"/>
    <mergeCell ref="B20:E20"/>
    <mergeCell ref="G20:J20"/>
    <mergeCell ref="L20:N20"/>
    <mergeCell ref="B21:E21"/>
    <mergeCell ref="G21:J21"/>
    <mergeCell ref="L21:N21"/>
    <mergeCell ref="B18:E18"/>
    <mergeCell ref="G18:J18"/>
    <mergeCell ref="L18:N18"/>
    <mergeCell ref="B19:E19"/>
    <mergeCell ref="G19:J19"/>
    <mergeCell ref="L19:N19"/>
    <mergeCell ref="B17:C17"/>
    <mergeCell ref="D17:E17"/>
    <mergeCell ref="F17:G17"/>
    <mergeCell ref="H17:J17"/>
    <mergeCell ref="K17:L17"/>
    <mergeCell ref="M17:N17"/>
    <mergeCell ref="B15:D15"/>
    <mergeCell ref="F15:G15"/>
    <mergeCell ref="K15:L15"/>
    <mergeCell ref="B16:D16"/>
    <mergeCell ref="F16:G16"/>
    <mergeCell ref="K16:M16"/>
    <mergeCell ref="B13:C13"/>
    <mergeCell ref="F13:G13"/>
    <mergeCell ref="K13:L13"/>
    <mergeCell ref="B14:C14"/>
    <mergeCell ref="F14:G14"/>
    <mergeCell ref="K14:L14"/>
    <mergeCell ref="B11:C11"/>
    <mergeCell ref="F11:G11"/>
    <mergeCell ref="K11:L11"/>
    <mergeCell ref="B12:C12"/>
    <mergeCell ref="F12:G12"/>
    <mergeCell ref="K12:L12"/>
    <mergeCell ref="B9:C9"/>
    <mergeCell ref="F9:G9"/>
    <mergeCell ref="K9:L9"/>
    <mergeCell ref="B10:C10"/>
    <mergeCell ref="F10:G10"/>
    <mergeCell ref="K10:L10"/>
    <mergeCell ref="B7:C7"/>
    <mergeCell ref="F7:G7"/>
    <mergeCell ref="K7:L7"/>
    <mergeCell ref="B8:C8"/>
    <mergeCell ref="F8:G8"/>
    <mergeCell ref="K8:L8"/>
    <mergeCell ref="B5:C5"/>
    <mergeCell ref="F5:G5"/>
    <mergeCell ref="K5:L5"/>
    <mergeCell ref="P5:Q5"/>
    <mergeCell ref="R5:S5"/>
    <mergeCell ref="B6:C6"/>
    <mergeCell ref="F6:G6"/>
    <mergeCell ref="K6:L6"/>
    <mergeCell ref="B2:N2"/>
    <mergeCell ref="B4:E4"/>
    <mergeCell ref="F4:J4"/>
    <mergeCell ref="K4:N4"/>
    <mergeCell ref="P4:Q4"/>
    <mergeCell ref="R4:S4"/>
  </mergeCells>
  <conditionalFormatting sqref="J16">
    <cfRule type="cellIs" priority="8" dxfId="32" operator="greaterThan" stopIfTrue="1">
      <formula>60</formula>
    </cfRule>
  </conditionalFormatting>
  <conditionalFormatting sqref="N16">
    <cfRule type="cellIs" priority="7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B2:V24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3.8515625" style="0" customWidth="1"/>
    <col min="12" max="12" width="8.00390625" style="0" customWidth="1"/>
    <col min="13" max="13" width="5.7109375" style="0" customWidth="1"/>
    <col min="14" max="14" width="7.421875" style="0" customWidth="1"/>
    <col min="15" max="15" width="1.8515625" style="37" customWidth="1"/>
    <col min="16" max="16" width="21.140625" style="37" bestFit="1" customWidth="1"/>
    <col min="17" max="17" width="6.140625" style="37" bestFit="1" customWidth="1"/>
    <col min="18" max="18" width="18.8515625" style="37" bestFit="1" customWidth="1"/>
    <col min="19" max="19" width="14.8515625" style="37" customWidth="1"/>
    <col min="20" max="20" width="2.00390625" style="37" bestFit="1" customWidth="1"/>
    <col min="21" max="31" width="9.140625" style="37" customWidth="1"/>
  </cols>
  <sheetData>
    <row r="1" ht="15.75" thickBot="1"/>
    <row r="2" spans="2:14" ht="15.75" thickBot="1">
      <c r="B2" s="117" t="s">
        <v>140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ht="15.75" thickBot="1"/>
    <row r="4" spans="2:19" ht="15.75" thickBot="1">
      <c r="B4" s="94" t="s">
        <v>0</v>
      </c>
      <c r="C4" s="95"/>
      <c r="D4" s="95"/>
      <c r="E4" s="96"/>
      <c r="F4" s="94" t="s">
        <v>2</v>
      </c>
      <c r="G4" s="95"/>
      <c r="H4" s="95"/>
      <c r="I4" s="95"/>
      <c r="J4" s="96"/>
      <c r="K4" s="94" t="s">
        <v>63</v>
      </c>
      <c r="L4" s="95"/>
      <c r="M4" s="95"/>
      <c r="N4" s="96"/>
      <c r="P4" s="100" t="s">
        <v>44</v>
      </c>
      <c r="Q4" s="100"/>
      <c r="R4" s="100" t="s">
        <v>45</v>
      </c>
      <c r="S4" s="100"/>
    </row>
    <row r="5" spans="2:19" ht="16.5" thickBot="1">
      <c r="B5" s="97" t="s">
        <v>18</v>
      </c>
      <c r="C5" s="98"/>
      <c r="D5" s="18"/>
      <c r="E5" s="1" t="s">
        <v>1</v>
      </c>
      <c r="F5" s="97" t="s">
        <v>18</v>
      </c>
      <c r="G5" s="98"/>
      <c r="H5" s="18"/>
      <c r="I5" s="14"/>
      <c r="J5" s="1" t="s">
        <v>1</v>
      </c>
      <c r="K5" s="97" t="s">
        <v>18</v>
      </c>
      <c r="L5" s="98"/>
      <c r="M5" s="14"/>
      <c r="N5" s="1" t="s">
        <v>1</v>
      </c>
      <c r="P5" s="111">
        <v>1280</v>
      </c>
      <c r="Q5" s="112"/>
      <c r="R5" s="101">
        <v>1600</v>
      </c>
      <c r="S5" s="102"/>
    </row>
    <row r="6" spans="2:22" ht="15.75" customHeight="1">
      <c r="B6" s="92" t="s">
        <v>3</v>
      </c>
      <c r="C6" s="93"/>
      <c r="D6" s="19"/>
      <c r="E6" s="4">
        <v>7</v>
      </c>
      <c r="F6" s="93" t="s">
        <v>10</v>
      </c>
      <c r="G6" s="93"/>
      <c r="H6" s="19"/>
      <c r="I6" s="15"/>
      <c r="J6" s="2">
        <v>7</v>
      </c>
      <c r="K6" s="99" t="s">
        <v>101</v>
      </c>
      <c r="L6" s="99"/>
      <c r="M6" s="15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0</v>
      </c>
      <c r="V6" s="64">
        <f aca="true" t="shared" si="3" ref="V6:V15">IF(U6,N6,0)</f>
        <v>0</v>
      </c>
    </row>
    <row r="7" spans="2:22" ht="15.75" customHeight="1">
      <c r="B7" s="105" t="s">
        <v>4</v>
      </c>
      <c r="C7" s="106"/>
      <c r="D7" s="20"/>
      <c r="E7" s="2">
        <v>8</v>
      </c>
      <c r="F7" s="121" t="s">
        <v>38</v>
      </c>
      <c r="G7" s="121"/>
      <c r="H7" s="42"/>
      <c r="I7" s="16"/>
      <c r="J7" s="2">
        <v>7</v>
      </c>
      <c r="K7" s="85" t="s">
        <v>112</v>
      </c>
      <c r="L7" s="85"/>
      <c r="M7" s="16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0</v>
      </c>
      <c r="V7" s="64">
        <f t="shared" si="3"/>
        <v>0</v>
      </c>
    </row>
    <row r="8" spans="2:22" ht="15.75" customHeight="1">
      <c r="B8" s="105" t="s">
        <v>29</v>
      </c>
      <c r="C8" s="106"/>
      <c r="D8" s="20"/>
      <c r="E8" s="2">
        <v>7</v>
      </c>
      <c r="F8" s="106" t="s">
        <v>37</v>
      </c>
      <c r="G8" s="106"/>
      <c r="H8" s="42"/>
      <c r="I8" s="16"/>
      <c r="J8" s="2">
        <v>7</v>
      </c>
      <c r="K8" s="85" t="s">
        <v>113</v>
      </c>
      <c r="L8" s="85"/>
      <c r="M8" s="16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0</v>
      </c>
      <c r="V8" s="64">
        <f t="shared" si="3"/>
        <v>0</v>
      </c>
    </row>
    <row r="9" spans="2:22" ht="15.75" customHeight="1">
      <c r="B9" s="105" t="s">
        <v>7</v>
      </c>
      <c r="C9" s="106"/>
      <c r="D9" s="20"/>
      <c r="E9" s="2">
        <v>7</v>
      </c>
      <c r="F9" s="106" t="s">
        <v>8</v>
      </c>
      <c r="G9" s="106"/>
      <c r="H9" s="42"/>
      <c r="I9" s="16"/>
      <c r="J9" s="2">
        <v>7</v>
      </c>
      <c r="K9" s="85" t="s">
        <v>114</v>
      </c>
      <c r="L9" s="85"/>
      <c r="M9" s="16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0</v>
      </c>
      <c r="V9" s="64">
        <f t="shared" si="3"/>
        <v>0</v>
      </c>
    </row>
    <row r="10" spans="2:22" ht="15.75" customHeight="1">
      <c r="B10" s="105" t="s">
        <v>9</v>
      </c>
      <c r="C10" s="106"/>
      <c r="D10" s="20"/>
      <c r="E10" s="2">
        <v>8</v>
      </c>
      <c r="F10" s="106" t="s">
        <v>48</v>
      </c>
      <c r="G10" s="106"/>
      <c r="H10" s="42"/>
      <c r="I10" s="16"/>
      <c r="J10" s="2">
        <v>7</v>
      </c>
      <c r="K10" s="85" t="s">
        <v>105</v>
      </c>
      <c r="L10" s="85"/>
      <c r="M10" s="16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0</v>
      </c>
      <c r="V10" s="64">
        <f t="shared" si="3"/>
        <v>0</v>
      </c>
    </row>
    <row r="11" spans="2:22" ht="15.75" customHeight="1">
      <c r="B11" s="105" t="s">
        <v>11</v>
      </c>
      <c r="C11" s="106"/>
      <c r="D11" s="20"/>
      <c r="E11" s="2">
        <v>8</v>
      </c>
      <c r="F11" s="106" t="s">
        <v>51</v>
      </c>
      <c r="G11" s="106"/>
      <c r="H11" s="42"/>
      <c r="I11" s="16"/>
      <c r="J11" s="2">
        <v>7</v>
      </c>
      <c r="K11" s="85" t="s">
        <v>106</v>
      </c>
      <c r="L11" s="85"/>
      <c r="M11" s="16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0</v>
      </c>
      <c r="V11" s="64">
        <f t="shared" si="3"/>
        <v>0</v>
      </c>
    </row>
    <row r="12" spans="2:22" ht="15.75" customHeight="1">
      <c r="B12" s="105" t="s">
        <v>30</v>
      </c>
      <c r="C12" s="106"/>
      <c r="D12" s="20"/>
      <c r="E12" s="2">
        <v>7</v>
      </c>
      <c r="F12" s="106" t="s">
        <v>19</v>
      </c>
      <c r="G12" s="106"/>
      <c r="H12" s="42"/>
      <c r="I12" s="16"/>
      <c r="J12" s="2">
        <v>7</v>
      </c>
      <c r="K12" s="85" t="s">
        <v>19</v>
      </c>
      <c r="L12" s="85"/>
      <c r="M12" s="16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0</v>
      </c>
      <c r="V12" s="64">
        <f t="shared" si="3"/>
        <v>0</v>
      </c>
    </row>
    <row r="13" spans="2:22" ht="30" customHeight="1">
      <c r="B13" s="105" t="s">
        <v>47</v>
      </c>
      <c r="C13" s="106"/>
      <c r="D13" s="20"/>
      <c r="E13" s="2">
        <v>8</v>
      </c>
      <c r="F13" s="106" t="s">
        <v>24</v>
      </c>
      <c r="G13" s="106"/>
      <c r="H13" s="42"/>
      <c r="I13" s="16"/>
      <c r="J13" s="2">
        <v>7</v>
      </c>
      <c r="K13" s="85" t="s">
        <v>24</v>
      </c>
      <c r="L13" s="85"/>
      <c r="M13" s="16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0</v>
      </c>
      <c r="V13" s="64">
        <f t="shared" si="3"/>
        <v>0</v>
      </c>
    </row>
    <row r="14" spans="2:22" ht="15.75" customHeight="1">
      <c r="B14" s="105"/>
      <c r="C14" s="110"/>
      <c r="D14" s="25"/>
      <c r="E14" s="2"/>
      <c r="F14" s="103" t="s">
        <v>12</v>
      </c>
      <c r="G14" s="103"/>
      <c r="H14" s="42"/>
      <c r="I14" s="16"/>
      <c r="J14" s="2">
        <v>2</v>
      </c>
      <c r="K14" s="85" t="s">
        <v>69</v>
      </c>
      <c r="L14" s="85"/>
      <c r="M14" s="16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0</v>
      </c>
      <c r="V14" s="64">
        <f t="shared" si="3"/>
        <v>0</v>
      </c>
    </row>
    <row r="15" spans="2:22" ht="15.75" customHeight="1" thickBot="1">
      <c r="B15" s="74"/>
      <c r="C15" s="109"/>
      <c r="D15" s="109"/>
      <c r="E15" s="6"/>
      <c r="F15" s="104" t="s">
        <v>13</v>
      </c>
      <c r="G15" s="104"/>
      <c r="H15" s="43"/>
      <c r="I15" s="17"/>
      <c r="J15" s="2">
        <v>2</v>
      </c>
      <c r="K15" s="86" t="s">
        <v>70</v>
      </c>
      <c r="L15" s="86"/>
      <c r="M15" s="1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0</v>
      </c>
      <c r="V15" s="64">
        <f t="shared" si="3"/>
        <v>0</v>
      </c>
    </row>
    <row r="16" spans="2:16" ht="15.75" customHeight="1" thickBot="1">
      <c r="B16" s="113" t="s">
        <v>20</v>
      </c>
      <c r="C16" s="114"/>
      <c r="D16" s="115"/>
      <c r="E16" s="5">
        <f>SUM(P6:P14)</f>
        <v>0</v>
      </c>
      <c r="F16" s="71" t="s">
        <v>25</v>
      </c>
      <c r="G16" s="72"/>
      <c r="H16" s="44">
        <f>SUM(R6:R15)</f>
        <v>0</v>
      </c>
      <c r="I16" s="45">
        <f>SUM(T6:T15)</f>
        <v>0</v>
      </c>
      <c r="J16" s="3">
        <f>SUM(R6:R15)+SUM(T6:T15)</f>
        <v>0</v>
      </c>
      <c r="K16" s="71" t="s">
        <v>77</v>
      </c>
      <c r="L16" s="72"/>
      <c r="M16" s="73"/>
      <c r="N16" s="3">
        <f>SUM(V6:V15)</f>
        <v>0</v>
      </c>
      <c r="P16" s="38" t="s">
        <v>40</v>
      </c>
    </row>
    <row r="17" spans="2:16" ht="15.75" customHeight="1" thickBot="1">
      <c r="B17" s="113" t="s">
        <v>21</v>
      </c>
      <c r="C17" s="114"/>
      <c r="D17" s="76">
        <f>E16*$P$5</f>
        <v>0</v>
      </c>
      <c r="E17" s="77"/>
      <c r="F17" s="74" t="s">
        <v>26</v>
      </c>
      <c r="G17" s="75"/>
      <c r="H17" s="76">
        <f>SUM(R6:R15)*$P$5+SUM(T6:T15)*$R$5</f>
        <v>0</v>
      </c>
      <c r="I17" s="107"/>
      <c r="J17" s="77"/>
      <c r="K17" s="74" t="s">
        <v>78</v>
      </c>
      <c r="L17" s="75"/>
      <c r="M17" s="76">
        <f>N16*$R$5</f>
        <v>0</v>
      </c>
      <c r="N17" s="77"/>
      <c r="P17" s="9">
        <f>E16+J16+N16</f>
        <v>0</v>
      </c>
    </row>
    <row r="18" spans="2:14" ht="15" customHeight="1" thickBot="1">
      <c r="B18" s="108"/>
      <c r="C18" s="78"/>
      <c r="D18" s="78"/>
      <c r="E18" s="78"/>
      <c r="F18" s="35" t="s">
        <v>14</v>
      </c>
      <c r="G18" s="78" t="s">
        <v>16</v>
      </c>
      <c r="H18" s="78"/>
      <c r="I18" s="78"/>
      <c r="J18" s="79"/>
      <c r="K18" s="35" t="s">
        <v>14</v>
      </c>
      <c r="L18" s="78" t="s">
        <v>16</v>
      </c>
      <c r="M18" s="78"/>
      <c r="N18" s="79"/>
    </row>
    <row r="19" spans="2:19" ht="15" customHeight="1" thickBot="1">
      <c r="B19" s="82"/>
      <c r="C19" s="83"/>
      <c r="D19" s="83"/>
      <c r="E19" s="83"/>
      <c r="F19" s="32" t="s">
        <v>60</v>
      </c>
      <c r="G19" s="80" t="s">
        <v>57</v>
      </c>
      <c r="H19" s="80"/>
      <c r="I19" s="80"/>
      <c r="J19" s="81"/>
      <c r="K19" s="26" t="s">
        <v>115</v>
      </c>
      <c r="L19" s="80" t="s">
        <v>117</v>
      </c>
      <c r="M19" s="80"/>
      <c r="N19" s="81"/>
      <c r="P19" s="38" t="s">
        <v>41</v>
      </c>
      <c r="Q19" s="39"/>
      <c r="R19" s="10" t="s">
        <v>42</v>
      </c>
      <c r="S19" s="11">
        <f>ROUND($P$20*0.3,0)</f>
        <v>0</v>
      </c>
    </row>
    <row r="20" spans="2:19" ht="15" customHeight="1" thickBot="1">
      <c r="B20" s="82"/>
      <c r="C20" s="83"/>
      <c r="D20" s="83"/>
      <c r="E20" s="83"/>
      <c r="F20" s="7" t="s">
        <v>31</v>
      </c>
      <c r="G20" s="80" t="s">
        <v>55</v>
      </c>
      <c r="H20" s="80"/>
      <c r="I20" s="80"/>
      <c r="J20" s="81"/>
      <c r="K20" s="27" t="s">
        <v>116</v>
      </c>
      <c r="L20" s="80" t="s">
        <v>111</v>
      </c>
      <c r="M20" s="80"/>
      <c r="N20" s="81"/>
      <c r="P20" s="40">
        <f>ROUND(D17+H17+M17,0)</f>
        <v>0</v>
      </c>
      <c r="Q20" s="39"/>
      <c r="R20" s="12" t="s">
        <v>46</v>
      </c>
      <c r="S20" s="11">
        <f>ROUND($P$20*0.1,0)</f>
        <v>0</v>
      </c>
    </row>
    <row r="21" spans="2:19" s="37" customFormat="1" ht="15.75" customHeight="1" thickBot="1">
      <c r="B21" s="82"/>
      <c r="C21" s="83"/>
      <c r="D21" s="83"/>
      <c r="E21" s="83"/>
      <c r="F21" s="62" t="s">
        <v>15</v>
      </c>
      <c r="G21" s="87" t="s">
        <v>59</v>
      </c>
      <c r="H21" s="87"/>
      <c r="I21" s="87"/>
      <c r="J21" s="88"/>
      <c r="K21" s="47" t="s">
        <v>108</v>
      </c>
      <c r="L21" s="87" t="s">
        <v>90</v>
      </c>
      <c r="M21" s="87"/>
      <c r="N21" s="88"/>
      <c r="R21" s="13" t="str">
        <f>"последња, 8. рата"</f>
        <v>последња, 8. рата</v>
      </c>
      <c r="S21" s="11">
        <f>P20-S19-6*S20</f>
        <v>0</v>
      </c>
    </row>
    <row r="22" spans="2:19" s="37" customFormat="1" ht="15.75" customHeight="1" thickBot="1">
      <c r="B22" s="22"/>
      <c r="C22" s="23"/>
      <c r="D22" s="23"/>
      <c r="E22" s="23"/>
      <c r="F22" s="31"/>
      <c r="G22" s="33"/>
      <c r="H22" s="33"/>
      <c r="I22" s="33"/>
      <c r="J22" s="34"/>
      <c r="K22" s="48"/>
      <c r="L22" s="69" t="s">
        <v>36</v>
      </c>
      <c r="M22" s="69"/>
      <c r="N22" s="70"/>
      <c r="R22" s="41"/>
      <c r="S22" s="49"/>
    </row>
    <row r="23" spans="2:14" s="37" customFormat="1" ht="15.75" thickBot="1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9" s="37" customFormat="1" ht="21.75" thickBot="1">
      <c r="B24" s="66" t="s">
        <v>43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S24" s="46"/>
    </row>
  </sheetData>
  <sheetProtection/>
  <mergeCells count="64">
    <mergeCell ref="L22:N22"/>
    <mergeCell ref="B24:N24"/>
    <mergeCell ref="B20:E20"/>
    <mergeCell ref="G20:J20"/>
    <mergeCell ref="L20:N20"/>
    <mergeCell ref="B21:E21"/>
    <mergeCell ref="G21:J21"/>
    <mergeCell ref="L21:N21"/>
    <mergeCell ref="B18:E18"/>
    <mergeCell ref="G18:J18"/>
    <mergeCell ref="L18:N18"/>
    <mergeCell ref="B19:E19"/>
    <mergeCell ref="G19:J19"/>
    <mergeCell ref="L19:N19"/>
    <mergeCell ref="B17:C17"/>
    <mergeCell ref="D17:E17"/>
    <mergeCell ref="F17:G17"/>
    <mergeCell ref="H17:J17"/>
    <mergeCell ref="K17:L17"/>
    <mergeCell ref="M17:N17"/>
    <mergeCell ref="B15:D15"/>
    <mergeCell ref="F15:G15"/>
    <mergeCell ref="K15:L15"/>
    <mergeCell ref="B16:D16"/>
    <mergeCell ref="F16:G16"/>
    <mergeCell ref="K16:M16"/>
    <mergeCell ref="B13:C13"/>
    <mergeCell ref="F13:G13"/>
    <mergeCell ref="K13:L13"/>
    <mergeCell ref="B14:C14"/>
    <mergeCell ref="F14:G14"/>
    <mergeCell ref="K14:L14"/>
    <mergeCell ref="B11:C11"/>
    <mergeCell ref="F11:G11"/>
    <mergeCell ref="K11:L11"/>
    <mergeCell ref="B12:C12"/>
    <mergeCell ref="F12:G12"/>
    <mergeCell ref="K12:L12"/>
    <mergeCell ref="B9:C9"/>
    <mergeCell ref="F9:G9"/>
    <mergeCell ref="K9:L9"/>
    <mergeCell ref="B10:C10"/>
    <mergeCell ref="F10:G10"/>
    <mergeCell ref="K10:L10"/>
    <mergeCell ref="B7:C7"/>
    <mergeCell ref="F7:G7"/>
    <mergeCell ref="K7:L7"/>
    <mergeCell ref="B8:C8"/>
    <mergeCell ref="F8:G8"/>
    <mergeCell ref="K8:L8"/>
    <mergeCell ref="B5:C5"/>
    <mergeCell ref="F5:G5"/>
    <mergeCell ref="K5:L5"/>
    <mergeCell ref="P5:Q5"/>
    <mergeCell ref="R5:S5"/>
    <mergeCell ref="B6:C6"/>
    <mergeCell ref="F6:G6"/>
    <mergeCell ref="K6:L6"/>
    <mergeCell ref="B2:N2"/>
    <mergeCell ref="B4:E4"/>
    <mergeCell ref="F4:J4"/>
    <mergeCell ref="K4:N4"/>
    <mergeCell ref="P4:Q4"/>
    <mergeCell ref="R4:S4"/>
  </mergeCells>
  <conditionalFormatting sqref="J16">
    <cfRule type="cellIs" priority="8" dxfId="32" operator="greaterThan" stopIfTrue="1">
      <formula>60</formula>
    </cfRule>
  </conditionalFormatting>
  <conditionalFormatting sqref="N16">
    <cfRule type="cellIs" priority="7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B2:V24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8.00390625" style="0" customWidth="1"/>
    <col min="13" max="13" width="5.7109375" style="0" customWidth="1"/>
    <col min="14" max="14" width="7.421875" style="0" customWidth="1"/>
    <col min="15" max="15" width="2.00390625" style="37" customWidth="1"/>
    <col min="16" max="16" width="21.140625" style="37" bestFit="1" customWidth="1"/>
    <col min="17" max="17" width="6.140625" style="37" bestFit="1" customWidth="1"/>
    <col min="18" max="18" width="18.8515625" style="37" bestFit="1" customWidth="1"/>
    <col min="19" max="19" width="14.8515625" style="37" customWidth="1"/>
    <col min="20" max="20" width="2.00390625" style="37" bestFit="1" customWidth="1"/>
    <col min="21" max="31" width="9.140625" style="37" customWidth="1"/>
  </cols>
  <sheetData>
    <row r="1" ht="15.75" thickBot="1"/>
    <row r="2" spans="2:14" ht="15.75" thickBot="1">
      <c r="B2" s="117" t="s">
        <v>141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ht="15.75" thickBot="1"/>
    <row r="4" spans="2:19" ht="15.75" thickBot="1">
      <c r="B4" s="94" t="s">
        <v>0</v>
      </c>
      <c r="C4" s="95"/>
      <c r="D4" s="95"/>
      <c r="E4" s="96"/>
      <c r="F4" s="94" t="s">
        <v>2</v>
      </c>
      <c r="G4" s="95"/>
      <c r="H4" s="95"/>
      <c r="I4" s="95"/>
      <c r="J4" s="96"/>
      <c r="K4" s="94" t="s">
        <v>63</v>
      </c>
      <c r="L4" s="95"/>
      <c r="M4" s="95"/>
      <c r="N4" s="96"/>
      <c r="P4" s="100" t="s">
        <v>44</v>
      </c>
      <c r="Q4" s="100"/>
      <c r="R4" s="100" t="s">
        <v>45</v>
      </c>
      <c r="S4" s="100"/>
    </row>
    <row r="5" spans="2:19" ht="16.5" thickBot="1">
      <c r="B5" s="97" t="s">
        <v>18</v>
      </c>
      <c r="C5" s="98"/>
      <c r="D5" s="18"/>
      <c r="E5" s="1" t="s">
        <v>1</v>
      </c>
      <c r="F5" s="97" t="s">
        <v>18</v>
      </c>
      <c r="G5" s="98"/>
      <c r="H5" s="18"/>
      <c r="I5" s="14"/>
      <c r="J5" s="1" t="s">
        <v>1</v>
      </c>
      <c r="K5" s="97" t="s">
        <v>18</v>
      </c>
      <c r="L5" s="98"/>
      <c r="M5" s="14"/>
      <c r="N5" s="1" t="s">
        <v>1</v>
      </c>
      <c r="P5" s="111">
        <v>1280</v>
      </c>
      <c r="Q5" s="112"/>
      <c r="R5" s="101">
        <v>1600</v>
      </c>
      <c r="S5" s="102"/>
    </row>
    <row r="6" spans="2:22" ht="15.75" customHeight="1">
      <c r="B6" s="92" t="s">
        <v>3</v>
      </c>
      <c r="C6" s="93"/>
      <c r="D6" s="19"/>
      <c r="E6" s="4">
        <v>7</v>
      </c>
      <c r="F6" s="93" t="s">
        <v>10</v>
      </c>
      <c r="G6" s="93"/>
      <c r="H6" s="19"/>
      <c r="I6" s="15"/>
      <c r="J6" s="2">
        <v>7</v>
      </c>
      <c r="K6" s="99" t="s">
        <v>103</v>
      </c>
      <c r="L6" s="99"/>
      <c r="M6" s="15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0</v>
      </c>
      <c r="V6" s="64">
        <f aca="true" t="shared" si="3" ref="V6:V15">IF(U6,N6,0)</f>
        <v>0</v>
      </c>
    </row>
    <row r="7" spans="2:22" ht="15.75" customHeight="1">
      <c r="B7" s="105" t="s">
        <v>4</v>
      </c>
      <c r="C7" s="106"/>
      <c r="D7" s="20"/>
      <c r="E7" s="2">
        <v>8</v>
      </c>
      <c r="F7" s="106" t="s">
        <v>6</v>
      </c>
      <c r="G7" s="106"/>
      <c r="H7" s="42"/>
      <c r="I7" s="16"/>
      <c r="J7" s="2">
        <v>7</v>
      </c>
      <c r="K7" s="85" t="s">
        <v>112</v>
      </c>
      <c r="L7" s="85"/>
      <c r="M7" s="16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0</v>
      </c>
      <c r="V7" s="64">
        <f t="shared" si="3"/>
        <v>0</v>
      </c>
    </row>
    <row r="8" spans="2:22" ht="15.75" customHeight="1">
      <c r="B8" s="105" t="s">
        <v>29</v>
      </c>
      <c r="C8" s="106"/>
      <c r="D8" s="20"/>
      <c r="E8" s="2">
        <v>7</v>
      </c>
      <c r="F8" s="106" t="s">
        <v>37</v>
      </c>
      <c r="G8" s="106"/>
      <c r="H8" s="42"/>
      <c r="I8" s="16"/>
      <c r="J8" s="2">
        <v>7</v>
      </c>
      <c r="K8" s="85" t="s">
        <v>113</v>
      </c>
      <c r="L8" s="85"/>
      <c r="M8" s="16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0</v>
      </c>
      <c r="V8" s="64">
        <f t="shared" si="3"/>
        <v>0</v>
      </c>
    </row>
    <row r="9" spans="2:22" ht="15.75" customHeight="1">
      <c r="B9" s="105" t="s">
        <v>7</v>
      </c>
      <c r="C9" s="106"/>
      <c r="D9" s="20"/>
      <c r="E9" s="2">
        <v>7</v>
      </c>
      <c r="F9" s="106" t="s">
        <v>8</v>
      </c>
      <c r="G9" s="106"/>
      <c r="H9" s="42"/>
      <c r="I9" s="16"/>
      <c r="J9" s="2">
        <v>7</v>
      </c>
      <c r="K9" s="85" t="s">
        <v>114</v>
      </c>
      <c r="L9" s="85"/>
      <c r="M9" s="16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0</v>
      </c>
      <c r="V9" s="64">
        <f t="shared" si="3"/>
        <v>0</v>
      </c>
    </row>
    <row r="10" spans="2:22" ht="15.75" customHeight="1">
      <c r="B10" s="105" t="s">
        <v>9</v>
      </c>
      <c r="C10" s="106"/>
      <c r="D10" s="20"/>
      <c r="E10" s="2">
        <v>8</v>
      </c>
      <c r="F10" s="106" t="s">
        <v>50</v>
      </c>
      <c r="G10" s="106"/>
      <c r="H10" s="42"/>
      <c r="I10" s="16"/>
      <c r="J10" s="2">
        <v>7</v>
      </c>
      <c r="K10" s="85" t="s">
        <v>118</v>
      </c>
      <c r="L10" s="85"/>
      <c r="M10" s="16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0</v>
      </c>
      <c r="V10" s="64">
        <f t="shared" si="3"/>
        <v>0</v>
      </c>
    </row>
    <row r="11" spans="2:22" ht="15.75" customHeight="1">
      <c r="B11" s="105" t="s">
        <v>11</v>
      </c>
      <c r="C11" s="106"/>
      <c r="D11" s="20"/>
      <c r="E11" s="2">
        <v>8</v>
      </c>
      <c r="F11" s="106" t="s">
        <v>51</v>
      </c>
      <c r="G11" s="106"/>
      <c r="H11" s="42"/>
      <c r="I11" s="16"/>
      <c r="J11" s="2">
        <v>7</v>
      </c>
      <c r="K11" s="85" t="s">
        <v>62</v>
      </c>
      <c r="L11" s="85"/>
      <c r="M11" s="16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0</v>
      </c>
      <c r="V11" s="64">
        <f t="shared" si="3"/>
        <v>0</v>
      </c>
    </row>
    <row r="12" spans="2:22" ht="15.75" customHeight="1">
      <c r="B12" s="105" t="s">
        <v>30</v>
      </c>
      <c r="C12" s="106"/>
      <c r="D12" s="20"/>
      <c r="E12" s="2">
        <v>7</v>
      </c>
      <c r="F12" s="106" t="s">
        <v>19</v>
      </c>
      <c r="G12" s="106"/>
      <c r="H12" s="42"/>
      <c r="I12" s="16"/>
      <c r="J12" s="2">
        <v>7</v>
      </c>
      <c r="K12" s="85" t="s">
        <v>19</v>
      </c>
      <c r="L12" s="85"/>
      <c r="M12" s="16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0</v>
      </c>
      <c r="V12" s="64">
        <f t="shared" si="3"/>
        <v>0</v>
      </c>
    </row>
    <row r="13" spans="2:22" ht="30" customHeight="1">
      <c r="B13" s="105" t="s">
        <v>47</v>
      </c>
      <c r="C13" s="106"/>
      <c r="D13" s="20"/>
      <c r="E13" s="2">
        <v>8</v>
      </c>
      <c r="F13" s="106" t="s">
        <v>24</v>
      </c>
      <c r="G13" s="106"/>
      <c r="H13" s="42"/>
      <c r="I13" s="16"/>
      <c r="J13" s="2">
        <v>7</v>
      </c>
      <c r="K13" s="85" t="s">
        <v>24</v>
      </c>
      <c r="L13" s="85"/>
      <c r="M13" s="16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0</v>
      </c>
      <c r="V13" s="64">
        <f t="shared" si="3"/>
        <v>0</v>
      </c>
    </row>
    <row r="14" spans="2:22" ht="15.75" customHeight="1">
      <c r="B14" s="105"/>
      <c r="C14" s="110"/>
      <c r="D14" s="25"/>
      <c r="E14" s="2"/>
      <c r="F14" s="103" t="s">
        <v>12</v>
      </c>
      <c r="G14" s="103"/>
      <c r="H14" s="42"/>
      <c r="I14" s="16"/>
      <c r="J14" s="2">
        <v>2</v>
      </c>
      <c r="K14" s="85" t="s">
        <v>69</v>
      </c>
      <c r="L14" s="85"/>
      <c r="M14" s="16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0</v>
      </c>
      <c r="V14" s="64">
        <f t="shared" si="3"/>
        <v>0</v>
      </c>
    </row>
    <row r="15" spans="2:22" ht="15.75" customHeight="1" thickBot="1">
      <c r="B15" s="74"/>
      <c r="C15" s="109"/>
      <c r="D15" s="109"/>
      <c r="E15" s="6"/>
      <c r="F15" s="104" t="s">
        <v>13</v>
      </c>
      <c r="G15" s="104"/>
      <c r="H15" s="43"/>
      <c r="I15" s="17"/>
      <c r="J15" s="2">
        <v>2</v>
      </c>
      <c r="K15" s="86" t="s">
        <v>70</v>
      </c>
      <c r="L15" s="86"/>
      <c r="M15" s="1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0</v>
      </c>
      <c r="V15" s="64">
        <f t="shared" si="3"/>
        <v>0</v>
      </c>
    </row>
    <row r="16" spans="2:16" ht="15.75" customHeight="1" thickBot="1">
      <c r="B16" s="113" t="s">
        <v>20</v>
      </c>
      <c r="C16" s="114"/>
      <c r="D16" s="115"/>
      <c r="E16" s="5">
        <f>SUM(P6:P14)</f>
        <v>0</v>
      </c>
      <c r="F16" s="71" t="s">
        <v>25</v>
      </c>
      <c r="G16" s="72"/>
      <c r="H16" s="44">
        <f>SUM(R6:R15)</f>
        <v>0</v>
      </c>
      <c r="I16" s="45">
        <f>SUM(T6:T15)</f>
        <v>0</v>
      </c>
      <c r="J16" s="3">
        <f>SUM(R6:R15)+SUM(T6:T15)</f>
        <v>0</v>
      </c>
      <c r="K16" s="71" t="s">
        <v>77</v>
      </c>
      <c r="L16" s="72"/>
      <c r="M16" s="73"/>
      <c r="N16" s="3">
        <f>SUM(V6:V15)</f>
        <v>0</v>
      </c>
      <c r="P16" s="38" t="s">
        <v>40</v>
      </c>
    </row>
    <row r="17" spans="2:16" ht="15.75" customHeight="1" thickBot="1">
      <c r="B17" s="113" t="s">
        <v>21</v>
      </c>
      <c r="C17" s="114"/>
      <c r="D17" s="76">
        <f>E16*$P$5</f>
        <v>0</v>
      </c>
      <c r="E17" s="77"/>
      <c r="F17" s="74" t="s">
        <v>26</v>
      </c>
      <c r="G17" s="75"/>
      <c r="H17" s="76">
        <f>SUM(R6:R15)*$P$5+SUM(T6:T15)*$R$5</f>
        <v>0</v>
      </c>
      <c r="I17" s="107"/>
      <c r="J17" s="77"/>
      <c r="K17" s="74" t="s">
        <v>78</v>
      </c>
      <c r="L17" s="75"/>
      <c r="M17" s="76">
        <f>N16*$R$5</f>
        <v>0</v>
      </c>
      <c r="N17" s="77"/>
      <c r="P17" s="9">
        <f>E16+J16+N16</f>
        <v>0</v>
      </c>
    </row>
    <row r="18" spans="2:14" ht="15" customHeight="1" thickBot="1">
      <c r="B18" s="108"/>
      <c r="C18" s="78"/>
      <c r="D18" s="78"/>
      <c r="E18" s="78"/>
      <c r="F18" s="35" t="s">
        <v>14</v>
      </c>
      <c r="G18" s="78" t="s">
        <v>16</v>
      </c>
      <c r="H18" s="78"/>
      <c r="I18" s="78"/>
      <c r="J18" s="79"/>
      <c r="K18" s="35" t="s">
        <v>14</v>
      </c>
      <c r="L18" s="78" t="s">
        <v>16</v>
      </c>
      <c r="M18" s="78"/>
      <c r="N18" s="79"/>
    </row>
    <row r="19" spans="2:19" ht="15" customHeight="1" thickBot="1">
      <c r="B19" s="82"/>
      <c r="C19" s="83"/>
      <c r="D19" s="83"/>
      <c r="E19" s="83"/>
      <c r="F19" s="32" t="s">
        <v>22</v>
      </c>
      <c r="G19" s="80" t="s">
        <v>39</v>
      </c>
      <c r="H19" s="80"/>
      <c r="I19" s="80"/>
      <c r="J19" s="81"/>
      <c r="K19" s="26" t="s">
        <v>98</v>
      </c>
      <c r="L19" s="80" t="s">
        <v>117</v>
      </c>
      <c r="M19" s="80"/>
      <c r="N19" s="81"/>
      <c r="P19" s="38" t="s">
        <v>41</v>
      </c>
      <c r="Q19" s="39"/>
      <c r="R19" s="10" t="s">
        <v>42</v>
      </c>
      <c r="S19" s="11">
        <f>ROUND($P$20*0.3,0)</f>
        <v>0</v>
      </c>
    </row>
    <row r="20" spans="2:19" ht="15" customHeight="1" thickBot="1">
      <c r="B20" s="82"/>
      <c r="C20" s="83"/>
      <c r="D20" s="83"/>
      <c r="E20" s="83"/>
      <c r="F20" s="7" t="s">
        <v>35</v>
      </c>
      <c r="G20" s="80" t="s">
        <v>55</v>
      </c>
      <c r="H20" s="80"/>
      <c r="I20" s="80"/>
      <c r="J20" s="81"/>
      <c r="K20" s="27" t="s">
        <v>116</v>
      </c>
      <c r="L20" s="80" t="s">
        <v>120</v>
      </c>
      <c r="M20" s="80"/>
      <c r="N20" s="81"/>
      <c r="P20" s="40">
        <f>ROUND(D17+H17+M17,0)</f>
        <v>0</v>
      </c>
      <c r="Q20" s="39"/>
      <c r="R20" s="12" t="s">
        <v>46</v>
      </c>
      <c r="S20" s="11">
        <f>ROUND($P$20*0.1,0)</f>
        <v>0</v>
      </c>
    </row>
    <row r="21" spans="2:19" s="37" customFormat="1" ht="15.75" customHeight="1" thickBot="1">
      <c r="B21" s="82"/>
      <c r="C21" s="83"/>
      <c r="D21" s="83"/>
      <c r="E21" s="83"/>
      <c r="F21" s="7" t="s">
        <v>15</v>
      </c>
      <c r="G21" s="87"/>
      <c r="H21" s="87"/>
      <c r="I21" s="87"/>
      <c r="J21" s="88"/>
      <c r="K21" s="47" t="s">
        <v>82</v>
      </c>
      <c r="L21" s="87" t="s">
        <v>121</v>
      </c>
      <c r="M21" s="87"/>
      <c r="N21" s="88"/>
      <c r="R21" s="13" t="str">
        <f>"последња, 8. рата"</f>
        <v>последња, 8. рата</v>
      </c>
      <c r="S21" s="11">
        <f>P20-S19-6*S20</f>
        <v>0</v>
      </c>
    </row>
    <row r="22" spans="2:19" s="37" customFormat="1" ht="15.75" customHeight="1" thickBot="1">
      <c r="B22" s="22"/>
      <c r="C22" s="23"/>
      <c r="D22" s="23"/>
      <c r="E22" s="23"/>
      <c r="F22" s="31"/>
      <c r="G22" s="33"/>
      <c r="H22" s="33"/>
      <c r="I22" s="33"/>
      <c r="J22" s="34"/>
      <c r="K22" s="48" t="s">
        <v>119</v>
      </c>
      <c r="L22" s="69"/>
      <c r="M22" s="69"/>
      <c r="N22" s="70"/>
      <c r="R22" s="41"/>
      <c r="S22" s="49"/>
    </row>
    <row r="23" spans="2:14" s="37" customFormat="1" ht="15.75" thickBot="1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9" s="37" customFormat="1" ht="21.75" thickBot="1">
      <c r="B24" s="66" t="s">
        <v>43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S24" s="46"/>
    </row>
  </sheetData>
  <sheetProtection/>
  <mergeCells count="64">
    <mergeCell ref="L22:N22"/>
    <mergeCell ref="B24:N24"/>
    <mergeCell ref="B20:E20"/>
    <mergeCell ref="G20:J20"/>
    <mergeCell ref="L20:N20"/>
    <mergeCell ref="B21:E21"/>
    <mergeCell ref="G21:J21"/>
    <mergeCell ref="L21:N21"/>
    <mergeCell ref="B18:E18"/>
    <mergeCell ref="G18:J18"/>
    <mergeCell ref="L18:N18"/>
    <mergeCell ref="B19:E19"/>
    <mergeCell ref="G19:J19"/>
    <mergeCell ref="L19:N19"/>
    <mergeCell ref="B17:C17"/>
    <mergeCell ref="D17:E17"/>
    <mergeCell ref="F17:G17"/>
    <mergeCell ref="H17:J17"/>
    <mergeCell ref="K17:L17"/>
    <mergeCell ref="M17:N17"/>
    <mergeCell ref="B15:D15"/>
    <mergeCell ref="F15:G15"/>
    <mergeCell ref="K15:L15"/>
    <mergeCell ref="B16:D16"/>
    <mergeCell ref="F16:G16"/>
    <mergeCell ref="K16:M16"/>
    <mergeCell ref="B13:C13"/>
    <mergeCell ref="F13:G13"/>
    <mergeCell ref="K13:L13"/>
    <mergeCell ref="B14:C14"/>
    <mergeCell ref="F14:G14"/>
    <mergeCell ref="K14:L14"/>
    <mergeCell ref="B11:C11"/>
    <mergeCell ref="F11:G11"/>
    <mergeCell ref="K11:L11"/>
    <mergeCell ref="B12:C12"/>
    <mergeCell ref="F12:G12"/>
    <mergeCell ref="K12:L12"/>
    <mergeCell ref="B9:C9"/>
    <mergeCell ref="F9:G9"/>
    <mergeCell ref="K9:L9"/>
    <mergeCell ref="B10:C10"/>
    <mergeCell ref="F10:G10"/>
    <mergeCell ref="K10:L10"/>
    <mergeCell ref="B7:C7"/>
    <mergeCell ref="F7:G7"/>
    <mergeCell ref="K7:L7"/>
    <mergeCell ref="B8:C8"/>
    <mergeCell ref="F8:G8"/>
    <mergeCell ref="K8:L8"/>
    <mergeCell ref="B5:C5"/>
    <mergeCell ref="F5:G5"/>
    <mergeCell ref="K5:L5"/>
    <mergeCell ref="P5:Q5"/>
    <mergeCell ref="R5:S5"/>
    <mergeCell ref="B6:C6"/>
    <mergeCell ref="F6:G6"/>
    <mergeCell ref="K6:L6"/>
    <mergeCell ref="B2:N2"/>
    <mergeCell ref="B4:E4"/>
    <mergeCell ref="F4:J4"/>
    <mergeCell ref="K4:N4"/>
    <mergeCell ref="P4:Q4"/>
    <mergeCell ref="R4:S4"/>
  </mergeCells>
  <conditionalFormatting sqref="J16">
    <cfRule type="cellIs" priority="6" dxfId="32" operator="greaterThan" stopIfTrue="1">
      <formula>60</formula>
    </cfRule>
  </conditionalFormatting>
  <conditionalFormatting sqref="N16">
    <cfRule type="cellIs" priority="5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B2:V2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5.5742187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4.28125" style="0" customWidth="1"/>
    <col min="12" max="12" width="8.00390625" style="0" customWidth="1"/>
    <col min="13" max="13" width="5.7109375" style="0" customWidth="1"/>
    <col min="14" max="14" width="9.140625" style="0" customWidth="1"/>
    <col min="15" max="15" width="2.140625" style="37" customWidth="1"/>
    <col min="16" max="16" width="21.140625" style="37" bestFit="1" customWidth="1"/>
    <col min="17" max="17" width="6.140625" style="37" bestFit="1" customWidth="1"/>
    <col min="18" max="18" width="18.8515625" style="37" bestFit="1" customWidth="1"/>
    <col min="19" max="19" width="14.8515625" style="37" customWidth="1"/>
    <col min="20" max="20" width="2.00390625" style="37" bestFit="1" customWidth="1"/>
    <col min="21" max="31" width="9.140625" style="37" customWidth="1"/>
  </cols>
  <sheetData>
    <row r="1" ht="15.75" thickBot="1"/>
    <row r="2" spans="2:14" ht="15.75" thickBot="1">
      <c r="B2" s="117" t="s">
        <v>142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ht="15.75" thickBot="1"/>
    <row r="4" spans="2:19" ht="15.75" thickBot="1">
      <c r="B4" s="94" t="s">
        <v>0</v>
      </c>
      <c r="C4" s="95"/>
      <c r="D4" s="95"/>
      <c r="E4" s="96"/>
      <c r="F4" s="94" t="s">
        <v>2</v>
      </c>
      <c r="G4" s="95"/>
      <c r="H4" s="95"/>
      <c r="I4" s="95"/>
      <c r="J4" s="96"/>
      <c r="K4" s="94" t="s">
        <v>63</v>
      </c>
      <c r="L4" s="95"/>
      <c r="M4" s="95"/>
      <c r="N4" s="96"/>
      <c r="P4" s="100" t="s">
        <v>44</v>
      </c>
      <c r="Q4" s="100"/>
      <c r="R4" s="100" t="s">
        <v>45</v>
      </c>
      <c r="S4" s="100"/>
    </row>
    <row r="5" spans="2:19" ht="16.5" thickBot="1">
      <c r="B5" s="97" t="s">
        <v>18</v>
      </c>
      <c r="C5" s="98"/>
      <c r="D5" s="18"/>
      <c r="E5" s="1" t="s">
        <v>1</v>
      </c>
      <c r="F5" s="97" t="s">
        <v>18</v>
      </c>
      <c r="G5" s="98"/>
      <c r="H5" s="18"/>
      <c r="I5" s="14"/>
      <c r="J5" s="1" t="s">
        <v>1</v>
      </c>
      <c r="K5" s="97" t="s">
        <v>18</v>
      </c>
      <c r="L5" s="98"/>
      <c r="M5" s="14"/>
      <c r="N5" s="1" t="s">
        <v>1</v>
      </c>
      <c r="P5" s="111">
        <v>1280</v>
      </c>
      <c r="Q5" s="112"/>
      <c r="R5" s="101">
        <v>1600</v>
      </c>
      <c r="S5" s="102"/>
    </row>
    <row r="6" spans="2:22" ht="15.75" customHeight="1">
      <c r="B6" s="92" t="s">
        <v>3</v>
      </c>
      <c r="C6" s="93"/>
      <c r="D6" s="19"/>
      <c r="E6" s="4">
        <v>7</v>
      </c>
      <c r="F6" s="93" t="s">
        <v>48</v>
      </c>
      <c r="G6" s="93"/>
      <c r="H6" s="19"/>
      <c r="I6" s="15"/>
      <c r="J6" s="2">
        <v>7</v>
      </c>
      <c r="K6" s="99" t="s">
        <v>122</v>
      </c>
      <c r="L6" s="99"/>
      <c r="M6" s="15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0</v>
      </c>
      <c r="V6" s="64">
        <f aca="true" t="shared" si="3" ref="V6:V15">IF(U6,N6,0)</f>
        <v>0</v>
      </c>
    </row>
    <row r="7" spans="2:22" ht="15.75" customHeight="1">
      <c r="B7" s="105" t="s">
        <v>4</v>
      </c>
      <c r="C7" s="106"/>
      <c r="D7" s="20"/>
      <c r="E7" s="2">
        <v>8</v>
      </c>
      <c r="F7" s="106" t="s">
        <v>6</v>
      </c>
      <c r="G7" s="106"/>
      <c r="H7" s="42"/>
      <c r="I7" s="16"/>
      <c r="J7" s="2">
        <v>7</v>
      </c>
      <c r="K7" s="85" t="s">
        <v>64</v>
      </c>
      <c r="L7" s="85"/>
      <c r="M7" s="16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0</v>
      </c>
      <c r="V7" s="64">
        <f t="shared" si="3"/>
        <v>0</v>
      </c>
    </row>
    <row r="8" spans="2:22" ht="15.75" customHeight="1">
      <c r="B8" s="105" t="s">
        <v>29</v>
      </c>
      <c r="C8" s="106"/>
      <c r="D8" s="20"/>
      <c r="E8" s="2">
        <v>7</v>
      </c>
      <c r="F8" s="106" t="s">
        <v>5</v>
      </c>
      <c r="G8" s="106"/>
      <c r="H8" s="42"/>
      <c r="I8" s="16"/>
      <c r="J8" s="2">
        <v>7</v>
      </c>
      <c r="K8" s="85" t="s">
        <v>66</v>
      </c>
      <c r="L8" s="85"/>
      <c r="M8" s="16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0</v>
      </c>
      <c r="V8" s="64">
        <f t="shared" si="3"/>
        <v>0</v>
      </c>
    </row>
    <row r="9" spans="2:22" ht="15.75" customHeight="1">
      <c r="B9" s="105" t="s">
        <v>7</v>
      </c>
      <c r="C9" s="106"/>
      <c r="D9" s="20"/>
      <c r="E9" s="2">
        <v>7</v>
      </c>
      <c r="F9" s="106" t="s">
        <v>49</v>
      </c>
      <c r="G9" s="106"/>
      <c r="H9" s="42"/>
      <c r="I9" s="16"/>
      <c r="J9" s="2">
        <v>7</v>
      </c>
      <c r="K9" s="85" t="s">
        <v>123</v>
      </c>
      <c r="L9" s="85"/>
      <c r="M9" s="16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0</v>
      </c>
      <c r="V9" s="64">
        <f t="shared" si="3"/>
        <v>0</v>
      </c>
    </row>
    <row r="10" spans="2:22" ht="15.75" customHeight="1">
      <c r="B10" s="105" t="s">
        <v>9</v>
      </c>
      <c r="C10" s="106"/>
      <c r="D10" s="20"/>
      <c r="E10" s="2">
        <v>8</v>
      </c>
      <c r="F10" s="106" t="s">
        <v>50</v>
      </c>
      <c r="G10" s="106"/>
      <c r="H10" s="42"/>
      <c r="I10" s="16"/>
      <c r="J10" s="2">
        <v>7</v>
      </c>
      <c r="K10" s="85" t="s">
        <v>105</v>
      </c>
      <c r="L10" s="85"/>
      <c r="M10" s="16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0</v>
      </c>
      <c r="V10" s="64">
        <f t="shared" si="3"/>
        <v>0</v>
      </c>
    </row>
    <row r="11" spans="2:22" ht="15.75" customHeight="1">
      <c r="B11" s="105" t="s">
        <v>11</v>
      </c>
      <c r="C11" s="106"/>
      <c r="D11" s="20"/>
      <c r="E11" s="2">
        <v>8</v>
      </c>
      <c r="F11" s="106" t="s">
        <v>51</v>
      </c>
      <c r="G11" s="106"/>
      <c r="H11" s="42"/>
      <c r="I11" s="16"/>
      <c r="J11" s="2">
        <v>7</v>
      </c>
      <c r="K11" s="85" t="s">
        <v>62</v>
      </c>
      <c r="L11" s="85"/>
      <c r="M11" s="16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0</v>
      </c>
      <c r="V11" s="64">
        <f t="shared" si="3"/>
        <v>0</v>
      </c>
    </row>
    <row r="12" spans="2:22" ht="15.75" customHeight="1">
      <c r="B12" s="105" t="s">
        <v>30</v>
      </c>
      <c r="C12" s="106"/>
      <c r="D12" s="20"/>
      <c r="E12" s="2">
        <v>7</v>
      </c>
      <c r="F12" s="106" t="s">
        <v>19</v>
      </c>
      <c r="G12" s="106"/>
      <c r="H12" s="42"/>
      <c r="I12" s="16"/>
      <c r="J12" s="2">
        <v>7</v>
      </c>
      <c r="K12" s="85" t="s">
        <v>19</v>
      </c>
      <c r="L12" s="85"/>
      <c r="M12" s="16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0</v>
      </c>
      <c r="V12" s="64">
        <f t="shared" si="3"/>
        <v>0</v>
      </c>
    </row>
    <row r="13" spans="2:22" ht="30" customHeight="1">
      <c r="B13" s="105" t="s">
        <v>47</v>
      </c>
      <c r="C13" s="106"/>
      <c r="D13" s="20"/>
      <c r="E13" s="2">
        <v>8</v>
      </c>
      <c r="F13" s="106" t="s">
        <v>24</v>
      </c>
      <c r="G13" s="106"/>
      <c r="H13" s="42"/>
      <c r="I13" s="16"/>
      <c r="J13" s="2">
        <v>7</v>
      </c>
      <c r="K13" s="85" t="s">
        <v>24</v>
      </c>
      <c r="L13" s="85"/>
      <c r="M13" s="16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0</v>
      </c>
      <c r="V13" s="64">
        <f t="shared" si="3"/>
        <v>0</v>
      </c>
    </row>
    <row r="14" spans="2:22" ht="15.75" customHeight="1">
      <c r="B14" s="105"/>
      <c r="C14" s="110"/>
      <c r="D14" s="25"/>
      <c r="E14" s="2"/>
      <c r="F14" s="103" t="s">
        <v>12</v>
      </c>
      <c r="G14" s="103"/>
      <c r="H14" s="42"/>
      <c r="I14" s="16"/>
      <c r="J14" s="2">
        <v>2</v>
      </c>
      <c r="K14" s="85" t="s">
        <v>69</v>
      </c>
      <c r="L14" s="85"/>
      <c r="M14" s="16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0</v>
      </c>
      <c r="V14" s="64">
        <f t="shared" si="3"/>
        <v>0</v>
      </c>
    </row>
    <row r="15" spans="2:22" ht="15.75" customHeight="1" thickBot="1">
      <c r="B15" s="74"/>
      <c r="C15" s="109"/>
      <c r="D15" s="109"/>
      <c r="E15" s="6"/>
      <c r="F15" s="104" t="s">
        <v>13</v>
      </c>
      <c r="G15" s="104"/>
      <c r="H15" s="43"/>
      <c r="I15" s="17"/>
      <c r="J15" s="2">
        <v>2</v>
      </c>
      <c r="K15" s="86" t="s">
        <v>70</v>
      </c>
      <c r="L15" s="86"/>
      <c r="M15" s="1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0</v>
      </c>
      <c r="V15" s="64">
        <f t="shared" si="3"/>
        <v>0</v>
      </c>
    </row>
    <row r="16" spans="2:16" ht="15.75" customHeight="1" thickBot="1">
      <c r="B16" s="113" t="s">
        <v>20</v>
      </c>
      <c r="C16" s="114"/>
      <c r="D16" s="115"/>
      <c r="E16" s="5">
        <f>SUM(P6:P14)</f>
        <v>0</v>
      </c>
      <c r="F16" s="71" t="s">
        <v>25</v>
      </c>
      <c r="G16" s="72"/>
      <c r="H16" s="44">
        <f>SUM(R6:R15)</f>
        <v>0</v>
      </c>
      <c r="I16" s="45">
        <f>SUM(T6:T15)</f>
        <v>0</v>
      </c>
      <c r="J16" s="3">
        <f>SUM(R6:R15)+SUM(T6:T15)</f>
        <v>0</v>
      </c>
      <c r="K16" s="71" t="s">
        <v>77</v>
      </c>
      <c r="L16" s="72"/>
      <c r="M16" s="73"/>
      <c r="N16" s="3">
        <f>SUM(V6:V15)</f>
        <v>0</v>
      </c>
      <c r="P16" s="55" t="s">
        <v>40</v>
      </c>
    </row>
    <row r="17" spans="2:16" ht="15.75" customHeight="1" thickBot="1">
      <c r="B17" s="113" t="s">
        <v>21</v>
      </c>
      <c r="C17" s="114"/>
      <c r="D17" s="76">
        <f>E16*$P$5</f>
        <v>0</v>
      </c>
      <c r="E17" s="77"/>
      <c r="F17" s="74" t="s">
        <v>26</v>
      </c>
      <c r="G17" s="75"/>
      <c r="H17" s="76">
        <f>SUM(R6:R15)*$P$5+SUM(T6:T15)*$R$5</f>
        <v>0</v>
      </c>
      <c r="I17" s="107"/>
      <c r="J17" s="77"/>
      <c r="K17" s="74" t="s">
        <v>78</v>
      </c>
      <c r="L17" s="75"/>
      <c r="M17" s="76">
        <f>N16*$R$5</f>
        <v>0</v>
      </c>
      <c r="N17" s="77"/>
      <c r="P17" s="9">
        <f>E16+J16+N16</f>
        <v>0</v>
      </c>
    </row>
    <row r="18" spans="2:14" ht="15" customHeight="1" thickBot="1">
      <c r="B18" s="108"/>
      <c r="C18" s="78"/>
      <c r="D18" s="78"/>
      <c r="E18" s="78"/>
      <c r="F18" s="54" t="s">
        <v>14</v>
      </c>
      <c r="G18" s="78" t="s">
        <v>16</v>
      </c>
      <c r="H18" s="78"/>
      <c r="I18" s="78"/>
      <c r="J18" s="79"/>
      <c r="K18" s="54" t="s">
        <v>14</v>
      </c>
      <c r="L18" s="78" t="s">
        <v>16</v>
      </c>
      <c r="M18" s="78"/>
      <c r="N18" s="79"/>
    </row>
    <row r="19" spans="2:19" ht="15" customHeight="1" thickBot="1">
      <c r="B19" s="82"/>
      <c r="C19" s="83"/>
      <c r="D19" s="83"/>
      <c r="E19" s="83"/>
      <c r="F19" s="30" t="s">
        <v>28</v>
      </c>
      <c r="G19" s="80" t="s">
        <v>39</v>
      </c>
      <c r="H19" s="80"/>
      <c r="I19" s="80"/>
      <c r="J19" s="81"/>
      <c r="K19" s="26" t="s">
        <v>124</v>
      </c>
      <c r="L19" s="80" t="s">
        <v>111</v>
      </c>
      <c r="M19" s="80"/>
      <c r="N19" s="81"/>
      <c r="P19" s="55" t="s">
        <v>41</v>
      </c>
      <c r="Q19" s="39"/>
      <c r="R19" s="10" t="s">
        <v>42</v>
      </c>
      <c r="S19" s="11">
        <f>ROUND($P$20*0.3,0)</f>
        <v>0</v>
      </c>
    </row>
    <row r="20" spans="2:19" ht="15" customHeight="1" thickBot="1">
      <c r="B20" s="82"/>
      <c r="C20" s="83"/>
      <c r="D20" s="83"/>
      <c r="E20" s="83"/>
      <c r="F20" s="7" t="s">
        <v>52</v>
      </c>
      <c r="G20" s="80" t="s">
        <v>17</v>
      </c>
      <c r="H20" s="80"/>
      <c r="I20" s="80"/>
      <c r="J20" s="81"/>
      <c r="K20" s="27" t="s">
        <v>125</v>
      </c>
      <c r="L20" s="80" t="s">
        <v>74</v>
      </c>
      <c r="M20" s="80"/>
      <c r="N20" s="81"/>
      <c r="P20" s="40">
        <f>ROUND(D17+H17+M17,0)</f>
        <v>0</v>
      </c>
      <c r="Q20" s="39"/>
      <c r="R20" s="12" t="s">
        <v>46</v>
      </c>
      <c r="S20" s="11">
        <f>ROUND($P$20*0.1,0)</f>
        <v>0</v>
      </c>
    </row>
    <row r="21" spans="2:19" s="37" customFormat="1" ht="15.75" customHeight="1" thickBot="1">
      <c r="B21" s="118"/>
      <c r="C21" s="119"/>
      <c r="D21" s="119"/>
      <c r="E21" s="119"/>
      <c r="F21" s="31" t="s">
        <v>15</v>
      </c>
      <c r="G21" s="69" t="s">
        <v>59</v>
      </c>
      <c r="H21" s="69"/>
      <c r="I21" s="69"/>
      <c r="J21" s="70"/>
      <c r="K21" s="48" t="s">
        <v>126</v>
      </c>
      <c r="L21" s="69" t="s">
        <v>75</v>
      </c>
      <c r="M21" s="69"/>
      <c r="N21" s="70"/>
      <c r="R21" s="13" t="str">
        <f>"последња, 8. рата"</f>
        <v>последња, 8. рата</v>
      </c>
      <c r="S21" s="11">
        <f>P20-S19-6*S20</f>
        <v>0</v>
      </c>
    </row>
    <row r="22" spans="2:14" s="37" customFormat="1" ht="15.75" thickBot="1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9" s="37" customFormat="1" ht="21.75" thickBot="1">
      <c r="B23" s="66" t="s">
        <v>43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S23" s="46"/>
    </row>
  </sheetData>
  <sheetProtection/>
  <mergeCells count="63">
    <mergeCell ref="B2:N2"/>
    <mergeCell ref="B4:E4"/>
    <mergeCell ref="F4:J4"/>
    <mergeCell ref="K4:N4"/>
    <mergeCell ref="P4:Q4"/>
    <mergeCell ref="R4:S4"/>
    <mergeCell ref="B5:C5"/>
    <mergeCell ref="F5:G5"/>
    <mergeCell ref="K5:L5"/>
    <mergeCell ref="P5:Q5"/>
    <mergeCell ref="R5:S5"/>
    <mergeCell ref="B6:C6"/>
    <mergeCell ref="F6:G6"/>
    <mergeCell ref="K6:L6"/>
    <mergeCell ref="B7:C7"/>
    <mergeCell ref="F7:G7"/>
    <mergeCell ref="K7:L7"/>
    <mergeCell ref="B8:C8"/>
    <mergeCell ref="F8:G8"/>
    <mergeCell ref="K8:L8"/>
    <mergeCell ref="B9:C9"/>
    <mergeCell ref="F9:G9"/>
    <mergeCell ref="K9:L9"/>
    <mergeCell ref="B10:C10"/>
    <mergeCell ref="F10:G10"/>
    <mergeCell ref="K10:L10"/>
    <mergeCell ref="B11:C11"/>
    <mergeCell ref="F11:G11"/>
    <mergeCell ref="K11:L11"/>
    <mergeCell ref="B12:C12"/>
    <mergeCell ref="F12:G12"/>
    <mergeCell ref="K12:L12"/>
    <mergeCell ref="B13:C13"/>
    <mergeCell ref="F13:G13"/>
    <mergeCell ref="K13:L13"/>
    <mergeCell ref="B14:C14"/>
    <mergeCell ref="F14:G14"/>
    <mergeCell ref="K14:L14"/>
    <mergeCell ref="B15:D15"/>
    <mergeCell ref="F15:G15"/>
    <mergeCell ref="K15:L15"/>
    <mergeCell ref="B16:D16"/>
    <mergeCell ref="F16:G16"/>
    <mergeCell ref="K16:M16"/>
    <mergeCell ref="B17:C17"/>
    <mergeCell ref="D17:E17"/>
    <mergeCell ref="F17:G17"/>
    <mergeCell ref="H17:J17"/>
    <mergeCell ref="K17:L17"/>
    <mergeCell ref="M17:N17"/>
    <mergeCell ref="B18:E18"/>
    <mergeCell ref="G18:J18"/>
    <mergeCell ref="L18:N18"/>
    <mergeCell ref="B19:E19"/>
    <mergeCell ref="G19:J19"/>
    <mergeCell ref="L19:N19"/>
    <mergeCell ref="B23:N23"/>
    <mergeCell ref="B20:E20"/>
    <mergeCell ref="G20:J20"/>
    <mergeCell ref="L20:N20"/>
    <mergeCell ref="B21:E21"/>
    <mergeCell ref="G21:J21"/>
    <mergeCell ref="L21:N21"/>
  </mergeCells>
  <conditionalFormatting sqref="J16">
    <cfRule type="cellIs" priority="6" dxfId="32" operator="greaterThan" stopIfTrue="1">
      <formula>60</formula>
    </cfRule>
  </conditionalFormatting>
  <conditionalFormatting sqref="N16">
    <cfRule type="cellIs" priority="5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B2:V25"/>
  <sheetViews>
    <sheetView zoomScale="90" zoomScaleNormal="90" zoomScalePageLayoutView="0" workbookViewId="0" topLeftCell="A1">
      <selection activeCell="V36" sqref="V36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8.00390625" style="0" customWidth="1"/>
    <col min="13" max="13" width="5.7109375" style="0" customWidth="1"/>
    <col min="14" max="14" width="8.7109375" style="0" customWidth="1"/>
    <col min="15" max="15" width="2.28125" style="37" customWidth="1"/>
    <col min="16" max="16" width="21.140625" style="37" bestFit="1" customWidth="1"/>
    <col min="17" max="17" width="6.140625" style="37" bestFit="1" customWidth="1"/>
    <col min="18" max="18" width="18.8515625" style="37" bestFit="1" customWidth="1"/>
    <col min="19" max="19" width="14.8515625" style="37" customWidth="1"/>
    <col min="20" max="20" width="2.00390625" style="37" bestFit="1" customWidth="1"/>
    <col min="21" max="31" width="9.140625" style="37" customWidth="1"/>
  </cols>
  <sheetData>
    <row r="1" ht="15.75" thickBot="1"/>
    <row r="2" spans="2:14" ht="15.75" thickBot="1">
      <c r="B2" s="117" t="s">
        <v>143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ht="15.75" thickBot="1"/>
    <row r="4" spans="2:19" ht="15.75" thickBot="1">
      <c r="B4" s="94" t="s">
        <v>0</v>
      </c>
      <c r="C4" s="95"/>
      <c r="D4" s="95"/>
      <c r="E4" s="96"/>
      <c r="F4" s="94" t="s">
        <v>2</v>
      </c>
      <c r="G4" s="95"/>
      <c r="H4" s="95"/>
      <c r="I4" s="95"/>
      <c r="J4" s="96"/>
      <c r="K4" s="94" t="s">
        <v>63</v>
      </c>
      <c r="L4" s="95"/>
      <c r="M4" s="95"/>
      <c r="N4" s="96"/>
      <c r="P4" s="100" t="s">
        <v>44</v>
      </c>
      <c r="Q4" s="100"/>
      <c r="R4" s="100" t="s">
        <v>45</v>
      </c>
      <c r="S4" s="100"/>
    </row>
    <row r="5" spans="2:19" ht="16.5" thickBot="1">
      <c r="B5" s="97" t="s">
        <v>18</v>
      </c>
      <c r="C5" s="98"/>
      <c r="D5" s="18"/>
      <c r="E5" s="1" t="s">
        <v>1</v>
      </c>
      <c r="F5" s="97" t="s">
        <v>18</v>
      </c>
      <c r="G5" s="98"/>
      <c r="H5" s="18"/>
      <c r="I5" s="14"/>
      <c r="J5" s="1" t="s">
        <v>1</v>
      </c>
      <c r="K5" s="97" t="s">
        <v>18</v>
      </c>
      <c r="L5" s="98"/>
      <c r="M5" s="14"/>
      <c r="N5" s="1" t="s">
        <v>1</v>
      </c>
      <c r="P5" s="111">
        <v>1280</v>
      </c>
      <c r="Q5" s="112"/>
      <c r="R5" s="101">
        <v>1600</v>
      </c>
      <c r="S5" s="102"/>
    </row>
    <row r="6" spans="2:22" ht="15.75" customHeight="1">
      <c r="B6" s="92" t="s">
        <v>3</v>
      </c>
      <c r="C6" s="93"/>
      <c r="D6" s="19"/>
      <c r="E6" s="4">
        <v>7</v>
      </c>
      <c r="F6" s="93" t="s">
        <v>10</v>
      </c>
      <c r="G6" s="93"/>
      <c r="H6" s="19"/>
      <c r="I6" s="15"/>
      <c r="J6" s="2">
        <v>7</v>
      </c>
      <c r="K6" s="99" t="s">
        <v>127</v>
      </c>
      <c r="L6" s="99"/>
      <c r="M6" s="15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0</v>
      </c>
      <c r="V6" s="64">
        <f aca="true" t="shared" si="3" ref="V6:V15">IF(U6,N6,0)</f>
        <v>0</v>
      </c>
    </row>
    <row r="7" spans="2:22" ht="15.75" customHeight="1">
      <c r="B7" s="105" t="s">
        <v>4</v>
      </c>
      <c r="C7" s="106"/>
      <c r="D7" s="20"/>
      <c r="E7" s="2">
        <v>8</v>
      </c>
      <c r="F7" s="106" t="s">
        <v>27</v>
      </c>
      <c r="G7" s="106"/>
      <c r="H7" s="42"/>
      <c r="I7" s="16"/>
      <c r="J7" s="2">
        <v>7</v>
      </c>
      <c r="K7" s="85" t="s">
        <v>128</v>
      </c>
      <c r="L7" s="85"/>
      <c r="M7" s="16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0</v>
      </c>
      <c r="V7" s="64">
        <f t="shared" si="3"/>
        <v>0</v>
      </c>
    </row>
    <row r="8" spans="2:22" ht="15.75" customHeight="1">
      <c r="B8" s="105" t="s">
        <v>29</v>
      </c>
      <c r="C8" s="106"/>
      <c r="D8" s="20"/>
      <c r="E8" s="2">
        <v>7</v>
      </c>
      <c r="F8" s="106" t="s">
        <v>38</v>
      </c>
      <c r="G8" s="106"/>
      <c r="H8" s="42"/>
      <c r="I8" s="16"/>
      <c r="J8" s="2">
        <v>7</v>
      </c>
      <c r="K8" s="85" t="s">
        <v>94</v>
      </c>
      <c r="L8" s="85"/>
      <c r="M8" s="16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0</v>
      </c>
      <c r="V8" s="64">
        <f t="shared" si="3"/>
        <v>0</v>
      </c>
    </row>
    <row r="9" spans="2:22" ht="15.75" customHeight="1">
      <c r="B9" s="105" t="s">
        <v>51</v>
      </c>
      <c r="C9" s="106"/>
      <c r="D9" s="20"/>
      <c r="E9" s="2">
        <v>7</v>
      </c>
      <c r="F9" s="106" t="s">
        <v>8</v>
      </c>
      <c r="G9" s="106"/>
      <c r="H9" s="42"/>
      <c r="I9" s="16"/>
      <c r="J9" s="2">
        <v>7</v>
      </c>
      <c r="K9" s="85" t="s">
        <v>129</v>
      </c>
      <c r="L9" s="85"/>
      <c r="M9" s="16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0</v>
      </c>
      <c r="V9" s="64">
        <f t="shared" si="3"/>
        <v>0</v>
      </c>
    </row>
    <row r="10" spans="2:22" ht="15.75" customHeight="1">
      <c r="B10" s="105" t="s">
        <v>9</v>
      </c>
      <c r="C10" s="106"/>
      <c r="D10" s="20"/>
      <c r="E10" s="2">
        <v>8</v>
      </c>
      <c r="F10" s="106" t="s">
        <v>61</v>
      </c>
      <c r="G10" s="106"/>
      <c r="H10" s="42"/>
      <c r="I10" s="16"/>
      <c r="J10" s="2">
        <v>7</v>
      </c>
      <c r="K10" s="85" t="s">
        <v>104</v>
      </c>
      <c r="L10" s="85"/>
      <c r="M10" s="16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0</v>
      </c>
      <c r="V10" s="64">
        <f t="shared" si="3"/>
        <v>0</v>
      </c>
    </row>
    <row r="11" spans="2:22" ht="15.75" customHeight="1">
      <c r="B11" s="105" t="s">
        <v>11</v>
      </c>
      <c r="C11" s="106"/>
      <c r="D11" s="20"/>
      <c r="E11" s="2">
        <v>8</v>
      </c>
      <c r="F11" s="106" t="s">
        <v>62</v>
      </c>
      <c r="G11" s="106"/>
      <c r="H11" s="42"/>
      <c r="I11" s="16"/>
      <c r="J11" s="2">
        <v>7</v>
      </c>
      <c r="K11" s="85" t="s">
        <v>130</v>
      </c>
      <c r="L11" s="85"/>
      <c r="M11" s="16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0</v>
      </c>
      <c r="V11" s="64">
        <f t="shared" si="3"/>
        <v>0</v>
      </c>
    </row>
    <row r="12" spans="2:22" ht="15.75" customHeight="1">
      <c r="B12" s="105" t="s">
        <v>30</v>
      </c>
      <c r="C12" s="106"/>
      <c r="D12" s="20"/>
      <c r="E12" s="2">
        <v>7</v>
      </c>
      <c r="F12" s="106" t="s">
        <v>19</v>
      </c>
      <c r="G12" s="106"/>
      <c r="H12" s="42"/>
      <c r="I12" s="16"/>
      <c r="J12" s="2">
        <v>7</v>
      </c>
      <c r="K12" s="85" t="s">
        <v>19</v>
      </c>
      <c r="L12" s="85"/>
      <c r="M12" s="16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0</v>
      </c>
      <c r="V12" s="64">
        <f t="shared" si="3"/>
        <v>0</v>
      </c>
    </row>
    <row r="13" spans="2:22" ht="30" customHeight="1">
      <c r="B13" s="105" t="s">
        <v>47</v>
      </c>
      <c r="C13" s="106"/>
      <c r="D13" s="20"/>
      <c r="E13" s="2">
        <v>8</v>
      </c>
      <c r="F13" s="106" t="s">
        <v>24</v>
      </c>
      <c r="G13" s="106"/>
      <c r="H13" s="42"/>
      <c r="I13" s="16"/>
      <c r="J13" s="2">
        <v>7</v>
      </c>
      <c r="K13" s="85" t="s">
        <v>24</v>
      </c>
      <c r="L13" s="85"/>
      <c r="M13" s="16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0</v>
      </c>
      <c r="V13" s="64">
        <f t="shared" si="3"/>
        <v>0</v>
      </c>
    </row>
    <row r="14" spans="2:22" ht="15.75" customHeight="1">
      <c r="B14" s="105"/>
      <c r="C14" s="110"/>
      <c r="D14" s="25"/>
      <c r="E14" s="2"/>
      <c r="F14" s="103" t="s">
        <v>12</v>
      </c>
      <c r="G14" s="103"/>
      <c r="H14" s="42"/>
      <c r="I14" s="16"/>
      <c r="J14" s="2">
        <v>2</v>
      </c>
      <c r="K14" s="85" t="s">
        <v>69</v>
      </c>
      <c r="L14" s="85"/>
      <c r="M14" s="16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0</v>
      </c>
      <c r="V14" s="64">
        <f t="shared" si="3"/>
        <v>0</v>
      </c>
    </row>
    <row r="15" spans="2:22" ht="15.75" customHeight="1" thickBot="1">
      <c r="B15" s="74"/>
      <c r="C15" s="109"/>
      <c r="D15" s="109"/>
      <c r="E15" s="6"/>
      <c r="F15" s="104" t="s">
        <v>13</v>
      </c>
      <c r="G15" s="104"/>
      <c r="H15" s="43"/>
      <c r="I15" s="17"/>
      <c r="J15" s="2">
        <v>2</v>
      </c>
      <c r="K15" s="86" t="s">
        <v>70</v>
      </c>
      <c r="L15" s="86"/>
      <c r="M15" s="1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0</v>
      </c>
      <c r="V15" s="64">
        <f t="shared" si="3"/>
        <v>0</v>
      </c>
    </row>
    <row r="16" spans="2:16" ht="15.75" customHeight="1" thickBot="1">
      <c r="B16" s="113" t="s">
        <v>20</v>
      </c>
      <c r="C16" s="114"/>
      <c r="D16" s="115"/>
      <c r="E16" s="5">
        <f>SUM(P6:P14)</f>
        <v>0</v>
      </c>
      <c r="F16" s="71" t="s">
        <v>25</v>
      </c>
      <c r="G16" s="72"/>
      <c r="H16" s="44">
        <f>SUM(R6:R15)</f>
        <v>0</v>
      </c>
      <c r="I16" s="45">
        <f>SUM(T6:T15)</f>
        <v>0</v>
      </c>
      <c r="J16" s="3">
        <f>SUM(R6:R15)+SUM(T6:T15)</f>
        <v>0</v>
      </c>
      <c r="K16" s="71" t="s">
        <v>77</v>
      </c>
      <c r="L16" s="72"/>
      <c r="M16" s="73"/>
      <c r="N16" s="3">
        <f>SUM(V6:V15)</f>
        <v>0</v>
      </c>
      <c r="P16" s="55" t="s">
        <v>40</v>
      </c>
    </row>
    <row r="17" spans="2:16" ht="15.75" customHeight="1" thickBot="1">
      <c r="B17" s="113" t="s">
        <v>21</v>
      </c>
      <c r="C17" s="114"/>
      <c r="D17" s="76">
        <f>E16*$P$5</f>
        <v>0</v>
      </c>
      <c r="E17" s="77"/>
      <c r="F17" s="74" t="s">
        <v>26</v>
      </c>
      <c r="G17" s="75"/>
      <c r="H17" s="76">
        <f>SUM(R6:R15)*$P$5+SUM(T6:T15)*$R$5</f>
        <v>0</v>
      </c>
      <c r="I17" s="107"/>
      <c r="J17" s="77"/>
      <c r="K17" s="74" t="s">
        <v>78</v>
      </c>
      <c r="L17" s="75"/>
      <c r="M17" s="76">
        <f>N16*$R$5</f>
        <v>0</v>
      </c>
      <c r="N17" s="77"/>
      <c r="P17" s="9">
        <f>E16+J16+N16</f>
        <v>0</v>
      </c>
    </row>
    <row r="18" spans="2:14" ht="15" customHeight="1" thickBot="1">
      <c r="B18" s="108"/>
      <c r="C18" s="78"/>
      <c r="D18" s="78"/>
      <c r="E18" s="79"/>
      <c r="F18" s="54" t="s">
        <v>14</v>
      </c>
      <c r="G18" s="78" t="s">
        <v>16</v>
      </c>
      <c r="H18" s="78"/>
      <c r="I18" s="78"/>
      <c r="J18" s="79"/>
      <c r="K18" s="54" t="s">
        <v>14</v>
      </c>
      <c r="L18" s="78" t="s">
        <v>16</v>
      </c>
      <c r="M18" s="78"/>
      <c r="N18" s="79"/>
    </row>
    <row r="19" spans="2:19" ht="15" customHeight="1" thickBot="1">
      <c r="B19" s="82"/>
      <c r="C19" s="83"/>
      <c r="D19" s="83"/>
      <c r="E19" s="84"/>
      <c r="F19" s="30" t="s">
        <v>31</v>
      </c>
      <c r="G19" s="80" t="s">
        <v>57</v>
      </c>
      <c r="H19" s="80"/>
      <c r="I19" s="80"/>
      <c r="J19" s="81"/>
      <c r="K19" s="26" t="s">
        <v>84</v>
      </c>
      <c r="L19" s="80" t="s">
        <v>111</v>
      </c>
      <c r="M19" s="80"/>
      <c r="N19" s="81"/>
      <c r="P19" s="55" t="s">
        <v>41</v>
      </c>
      <c r="Q19" s="39"/>
      <c r="R19" s="10" t="s">
        <v>42</v>
      </c>
      <c r="S19" s="11">
        <f>ROUND($P$20*0.3,0)</f>
        <v>0</v>
      </c>
    </row>
    <row r="20" spans="2:19" ht="15" customHeight="1" thickBot="1">
      <c r="B20" s="82"/>
      <c r="C20" s="83"/>
      <c r="D20" s="83"/>
      <c r="E20" s="84"/>
      <c r="F20" s="7" t="s">
        <v>15</v>
      </c>
      <c r="G20" s="80" t="s">
        <v>17</v>
      </c>
      <c r="H20" s="80"/>
      <c r="I20" s="80"/>
      <c r="J20" s="81"/>
      <c r="K20" s="27" t="s">
        <v>131</v>
      </c>
      <c r="L20" s="80" t="s">
        <v>88</v>
      </c>
      <c r="M20" s="80"/>
      <c r="N20" s="81"/>
      <c r="P20" s="40">
        <f>ROUND(D17+H17+M17,0)</f>
        <v>0</v>
      </c>
      <c r="Q20" s="39"/>
      <c r="R20" s="12" t="s">
        <v>46</v>
      </c>
      <c r="S20" s="11">
        <f>ROUND($P$20*0.1,0)</f>
        <v>0</v>
      </c>
    </row>
    <row r="21" spans="2:19" s="37" customFormat="1" ht="15.75" customHeight="1" thickBot="1">
      <c r="B21" s="82"/>
      <c r="C21" s="83"/>
      <c r="D21" s="83"/>
      <c r="E21" s="84"/>
      <c r="F21" s="7"/>
      <c r="G21" s="87" t="s">
        <v>32</v>
      </c>
      <c r="H21" s="87"/>
      <c r="I21" s="87"/>
      <c r="J21" s="88"/>
      <c r="K21" s="47" t="s">
        <v>132</v>
      </c>
      <c r="L21" s="87" t="s">
        <v>133</v>
      </c>
      <c r="M21" s="87"/>
      <c r="N21" s="88"/>
      <c r="R21" s="13" t="str">
        <f>"последња, 8. рата"</f>
        <v>последња, 8. рата</v>
      </c>
      <c r="S21" s="11">
        <f>P20-S19-6*S20</f>
        <v>0</v>
      </c>
    </row>
    <row r="22" spans="2:19" s="37" customFormat="1" ht="15.75" customHeight="1">
      <c r="B22" s="56"/>
      <c r="C22" s="57"/>
      <c r="D22" s="57"/>
      <c r="E22" s="58"/>
      <c r="F22" s="7"/>
      <c r="G22" s="50"/>
      <c r="H22" s="50"/>
      <c r="I22" s="50"/>
      <c r="J22" s="51"/>
      <c r="K22" s="47"/>
      <c r="L22" s="87" t="s">
        <v>134</v>
      </c>
      <c r="M22" s="87"/>
      <c r="N22" s="88"/>
      <c r="R22" s="41"/>
      <c r="S22" s="49"/>
    </row>
    <row r="23" spans="2:19" s="37" customFormat="1" ht="15.75" customHeight="1" thickBot="1">
      <c r="B23" s="59"/>
      <c r="C23" s="60"/>
      <c r="D23" s="60"/>
      <c r="E23" s="61"/>
      <c r="F23" s="31"/>
      <c r="G23" s="52"/>
      <c r="H23" s="52"/>
      <c r="I23" s="52"/>
      <c r="J23" s="53"/>
      <c r="K23" s="48"/>
      <c r="L23" s="69" t="s">
        <v>135</v>
      </c>
      <c r="M23" s="69"/>
      <c r="N23" s="70"/>
      <c r="R23" s="41"/>
      <c r="S23" s="49"/>
    </row>
    <row r="24" spans="2:14" s="37" customFormat="1" ht="15.75" thickBot="1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9" s="37" customFormat="1" ht="21.75" thickBot="1">
      <c r="B25" s="66" t="s">
        <v>43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S25" s="46"/>
    </row>
  </sheetData>
  <sheetProtection/>
  <mergeCells count="65">
    <mergeCell ref="B2:N2"/>
    <mergeCell ref="B4:E4"/>
    <mergeCell ref="F4:J4"/>
    <mergeCell ref="K4:N4"/>
    <mergeCell ref="P4:Q4"/>
    <mergeCell ref="R4:S4"/>
    <mergeCell ref="B5:C5"/>
    <mergeCell ref="F5:G5"/>
    <mergeCell ref="K5:L5"/>
    <mergeCell ref="P5:Q5"/>
    <mergeCell ref="R5:S5"/>
    <mergeCell ref="B6:C6"/>
    <mergeCell ref="F6:G6"/>
    <mergeCell ref="K6:L6"/>
    <mergeCell ref="B7:C7"/>
    <mergeCell ref="F7:G7"/>
    <mergeCell ref="K7:L7"/>
    <mergeCell ref="B8:C8"/>
    <mergeCell ref="F8:G8"/>
    <mergeCell ref="K8:L8"/>
    <mergeCell ref="B9:C9"/>
    <mergeCell ref="F9:G9"/>
    <mergeCell ref="K9:L9"/>
    <mergeCell ref="B10:C10"/>
    <mergeCell ref="F10:G10"/>
    <mergeCell ref="K10:L10"/>
    <mergeCell ref="B11:C11"/>
    <mergeCell ref="F11:G11"/>
    <mergeCell ref="K11:L11"/>
    <mergeCell ref="B12:C12"/>
    <mergeCell ref="F12:G12"/>
    <mergeCell ref="K12:L12"/>
    <mergeCell ref="B13:C13"/>
    <mergeCell ref="F13:G13"/>
    <mergeCell ref="K13:L13"/>
    <mergeCell ref="B14:C14"/>
    <mergeCell ref="F14:G14"/>
    <mergeCell ref="K14:L14"/>
    <mergeCell ref="B15:D15"/>
    <mergeCell ref="F15:G15"/>
    <mergeCell ref="K15:L15"/>
    <mergeCell ref="B16:D16"/>
    <mergeCell ref="F16:G16"/>
    <mergeCell ref="K16:M16"/>
    <mergeCell ref="B17:C17"/>
    <mergeCell ref="D17:E17"/>
    <mergeCell ref="F17:G17"/>
    <mergeCell ref="H17:J17"/>
    <mergeCell ref="K17:L17"/>
    <mergeCell ref="M17:N17"/>
    <mergeCell ref="B18:E18"/>
    <mergeCell ref="G18:J18"/>
    <mergeCell ref="L18:N18"/>
    <mergeCell ref="B19:E19"/>
    <mergeCell ref="G19:J19"/>
    <mergeCell ref="L19:N19"/>
    <mergeCell ref="B25:N25"/>
    <mergeCell ref="L22:N22"/>
    <mergeCell ref="L23:N23"/>
    <mergeCell ref="B20:E20"/>
    <mergeCell ref="G20:J20"/>
    <mergeCell ref="L20:N20"/>
    <mergeCell ref="B21:E21"/>
    <mergeCell ref="G21:J21"/>
    <mergeCell ref="L21:N21"/>
  </mergeCells>
  <conditionalFormatting sqref="J16">
    <cfRule type="cellIs" priority="6" dxfId="32" operator="greaterThan" stopIfTrue="1">
      <formula>60</formula>
    </cfRule>
  </conditionalFormatting>
  <conditionalFormatting sqref="N16">
    <cfRule type="cellIs" priority="5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2023-09-07T12:07:21Z</dcterms:modified>
  <cp:category/>
  <cp:version/>
  <cp:contentType/>
  <cp:contentStatus/>
</cp:coreProperties>
</file>